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t\WiLS Dropbox\WiLS-wide\WPLC\Financials\Budgets\YTD spreadsheets\2025\"/>
    </mc:Choice>
  </mc:AlternateContent>
  <bookViews>
    <workbookView xWindow="28935" yWindow="2610" windowWidth="21660" windowHeight="11325" tabRatio="745"/>
  </bookViews>
  <sheets>
    <sheet name="2025 budget" sheetId="1" r:id="rId1"/>
    <sheet name="Content Credit" sheetId="23" r:id="rId2"/>
    <sheet name="Expense detail" sheetId="20" r:id="rId3"/>
    <sheet name="Income detail" sheetId="19" r:id="rId4"/>
    <sheet name="Other income detail" sheetId="21" r:id="rId5"/>
    <sheet name="Donations detail" sheetId="22" r:id="rId6"/>
  </sheets>
  <definedNames>
    <definedName name="_xlnm.Print_Area" localSheetId="3">'Income detail'!$A$1:$B$17</definedName>
  </definedNames>
  <calcPr calcId="162913"/>
  <fileRecoveryPr autoRecover="0"/>
</workbook>
</file>

<file path=xl/calcChain.xml><?xml version="1.0" encoding="utf-8"?>
<calcChain xmlns="http://schemas.openxmlformats.org/spreadsheetml/2006/main">
  <c r="C27" i="1" l="1"/>
  <c r="C23" i="1"/>
  <c r="D28" i="1" l="1"/>
  <c r="E28" i="1" s="1"/>
  <c r="D27" i="1"/>
  <c r="E27" i="1" s="1"/>
  <c r="AH34" i="20"/>
  <c r="C22" i="1"/>
  <c r="C33" i="1" l="1"/>
  <c r="G535" i="23" l="1"/>
  <c r="L535" i="23"/>
  <c r="K535" i="23"/>
  <c r="B535" i="23" l="1"/>
  <c r="B1" i="23" s="1"/>
  <c r="B14" i="22" l="1"/>
  <c r="Q3" i="19" l="1"/>
  <c r="Q4" i="19"/>
  <c r="Q11" i="19"/>
  <c r="Q5" i="19"/>
  <c r="Q6" i="19"/>
  <c r="Q7" i="19"/>
  <c r="Q8" i="19"/>
  <c r="Q9" i="19"/>
  <c r="Q10" i="19"/>
  <c r="Q12" i="19"/>
  <c r="Q13" i="19"/>
  <c r="Q14" i="19"/>
  <c r="Q15" i="19"/>
  <c r="Q16" i="19"/>
  <c r="C32" i="1" l="1"/>
  <c r="C29" i="1"/>
  <c r="C24" i="1"/>
  <c r="C26" i="1"/>
  <c r="R3" i="19" l="1"/>
  <c r="R4" i="19"/>
  <c r="R11" i="19"/>
  <c r="R5" i="19"/>
  <c r="R6" i="19"/>
  <c r="R7" i="19"/>
  <c r="R8" i="19"/>
  <c r="R9" i="19"/>
  <c r="R10" i="19"/>
  <c r="R12" i="19"/>
  <c r="R13" i="19"/>
  <c r="R14" i="19"/>
  <c r="R15" i="19"/>
  <c r="R16" i="19"/>
  <c r="C14" i="1" l="1"/>
  <c r="I17" i="19" l="1"/>
  <c r="D7" i="1" s="1"/>
  <c r="L17" i="19"/>
  <c r="J12" i="22" l="1"/>
  <c r="J34" i="20" l="1"/>
  <c r="B15" i="21" l="1"/>
  <c r="AD34" i="20"/>
  <c r="N34" i="20"/>
  <c r="D23" i="1" s="1"/>
  <c r="E23" i="1" s="1"/>
  <c r="AL34" i="20" l="1"/>
  <c r="K12" i="22"/>
  <c r="J3" i="22" l="1"/>
  <c r="B46" i="19"/>
  <c r="B2" i="19" s="1"/>
  <c r="D10" i="1" l="1"/>
  <c r="C36" i="1" s="1"/>
  <c r="R34" i="20"/>
  <c r="D24" i="1" s="1"/>
  <c r="E24" i="1" l="1"/>
  <c r="L15" i="21" l="1"/>
  <c r="G15" i="21" l="1"/>
  <c r="D11" i="1" s="1"/>
  <c r="E11" i="1" s="1"/>
  <c r="D46" i="19" l="1"/>
  <c r="Q2" i="19" s="1"/>
  <c r="R2" i="19" l="1"/>
  <c r="D17" i="19"/>
  <c r="G17" i="19"/>
  <c r="E6" i="1" l="1"/>
  <c r="E10" i="1"/>
  <c r="AX34" i="20" l="1"/>
  <c r="AT34" i="20"/>
  <c r="AP34" i="20"/>
  <c r="V34" i="20"/>
  <c r="D25" i="1" s="1"/>
  <c r="E25" i="1" s="1"/>
  <c r="F34" i="20"/>
  <c r="B34" i="20"/>
  <c r="Z34" i="20"/>
  <c r="D26" i="1" s="1"/>
  <c r="N17" i="19" l="1"/>
  <c r="D9" i="1" s="1"/>
  <c r="E9" i="1" s="1"/>
  <c r="B17" i="19" l="1"/>
  <c r="Q17" i="19" s="1"/>
  <c r="D8" i="1"/>
  <c r="E8" i="1" l="1"/>
  <c r="D34" i="1"/>
  <c r="E34" i="1" s="1"/>
  <c r="D33" i="1"/>
  <c r="E33" i="1" s="1"/>
  <c r="D32" i="1"/>
  <c r="E32" i="1" s="1"/>
  <c r="D21" i="1"/>
  <c r="E21" i="1" s="1"/>
  <c r="D20" i="1"/>
  <c r="E20" i="1" s="1"/>
  <c r="D12" i="1"/>
  <c r="E12" i="1" s="1"/>
  <c r="D22" i="1"/>
  <c r="D14" i="1" l="1"/>
  <c r="E22" i="1"/>
  <c r="R17" i="19"/>
  <c r="E26" i="1"/>
  <c r="E7" i="1"/>
  <c r="E14" i="1" s="1"/>
  <c r="D29" i="1" l="1"/>
  <c r="E29" i="1" s="1"/>
  <c r="D36" i="1" l="1"/>
  <c r="E36" i="1" s="1"/>
  <c r="D39" i="1" l="1"/>
</calcChain>
</file>

<file path=xl/sharedStrings.xml><?xml version="1.0" encoding="utf-8"?>
<sst xmlns="http://schemas.openxmlformats.org/spreadsheetml/2006/main" count="273" uniqueCount="202">
  <si>
    <t>Income</t>
  </si>
  <si>
    <t>Website</t>
  </si>
  <si>
    <t>R &amp; D</t>
  </si>
  <si>
    <t>TOTAL</t>
  </si>
  <si>
    <t>Other</t>
  </si>
  <si>
    <t>b.</t>
  </si>
  <si>
    <t>c.</t>
  </si>
  <si>
    <t>d.</t>
  </si>
  <si>
    <t>OverDrive Vendor Fees</t>
  </si>
  <si>
    <t>a.</t>
  </si>
  <si>
    <t>f.</t>
  </si>
  <si>
    <t>Partner</t>
  </si>
  <si>
    <t>Reserve</t>
  </si>
  <si>
    <t>h.</t>
  </si>
  <si>
    <t>i.</t>
  </si>
  <si>
    <t>ContentDM Hosting</t>
  </si>
  <si>
    <t xml:space="preserve">Buying pool income </t>
  </si>
  <si>
    <t>Bridges Library System</t>
  </si>
  <si>
    <t>Kenosha County Library System</t>
  </si>
  <si>
    <t>Manitowoc-Calumet Library System</t>
  </si>
  <si>
    <t>Milwaukee Co. Federated Library System</t>
  </si>
  <si>
    <t>Nicolet Federated Library System Total (inc. Brown County)</t>
  </si>
  <si>
    <t>Northern Waters Library Service</t>
  </si>
  <si>
    <t>Outagamie Waupaca Library System</t>
  </si>
  <si>
    <t>South Central Library System</t>
  </si>
  <si>
    <t>Southwest Wisconsin Library System</t>
  </si>
  <si>
    <t>Winding Rivers Library System</t>
  </si>
  <si>
    <t>Winnefox Library System</t>
  </si>
  <si>
    <t>Wisconsin Valley Library Service Total (inc. Marathon County)</t>
  </si>
  <si>
    <t>Buying pool</t>
  </si>
  <si>
    <t>Total</t>
  </si>
  <si>
    <t>Member Shares</t>
  </si>
  <si>
    <t>Invoice #</t>
  </si>
  <si>
    <t>Invoiced amount</t>
  </si>
  <si>
    <t>Date of invoice</t>
  </si>
  <si>
    <t>Date paid</t>
  </si>
  <si>
    <t>Monarch Library System</t>
  </si>
  <si>
    <t>Bridges Buying Pool Breakdown</t>
  </si>
  <si>
    <t>Invoice Total</t>
  </si>
  <si>
    <t>Program Management</t>
  </si>
  <si>
    <t>OverDrive Content</t>
  </si>
  <si>
    <t>Date Paid</t>
  </si>
  <si>
    <t>R&amp;D</t>
  </si>
  <si>
    <t>Totals</t>
  </si>
  <si>
    <t>YTD</t>
  </si>
  <si>
    <t>Difference</t>
  </si>
  <si>
    <t>Donations</t>
  </si>
  <si>
    <t>Amount</t>
  </si>
  <si>
    <t>Date</t>
  </si>
  <si>
    <t>From</t>
  </si>
  <si>
    <t>Marked in Sage</t>
  </si>
  <si>
    <t>Allocated for certain collection?</t>
  </si>
  <si>
    <t>BALANCE</t>
  </si>
  <si>
    <t>g.</t>
  </si>
  <si>
    <t>Expenses</t>
  </si>
  <si>
    <t>Inv #</t>
  </si>
  <si>
    <t>Inv Date</t>
  </si>
  <si>
    <t>Other Income</t>
  </si>
  <si>
    <t>Content Credit Available:</t>
  </si>
  <si>
    <t>Content Credit Invoices</t>
  </si>
  <si>
    <t>Amount from Invoices</t>
  </si>
  <si>
    <t>Invoices</t>
  </si>
  <si>
    <t>Est. available content credit (from OD Marketplace)</t>
  </si>
  <si>
    <t>Preorder Amt (not included in total)</t>
  </si>
  <si>
    <t>PO Total</t>
  </si>
  <si>
    <t>Preorder Total</t>
  </si>
  <si>
    <t>Payment/ Applied Date</t>
  </si>
  <si>
    <t>Order Name</t>
  </si>
  <si>
    <t>Amount from Order</t>
  </si>
  <si>
    <t>Order Date</t>
  </si>
  <si>
    <t>Other income</t>
  </si>
  <si>
    <t>Operating/project expenses</t>
  </si>
  <si>
    <t>carryover</t>
  </si>
  <si>
    <t>Digital Content</t>
  </si>
  <si>
    <t>Other Notes</t>
  </si>
  <si>
    <t>LSTA Historical Newspaper Project</t>
  </si>
  <si>
    <t>Alice Baker Memorial Public Library of Eagle</t>
  </si>
  <si>
    <t>Big Bend Public Library</t>
  </si>
  <si>
    <t>Brookfield Public Library</t>
  </si>
  <si>
    <t>Butler Public Library</t>
  </si>
  <si>
    <t>Delafield Public Library</t>
  </si>
  <si>
    <t>Dwight Foster Public Library of Fort Atkinson</t>
  </si>
  <si>
    <t>Elm Grove Public Library</t>
  </si>
  <si>
    <t>Hartland Public Library</t>
  </si>
  <si>
    <t>Irvin L. Young Memorial Library of Whitewater</t>
  </si>
  <si>
    <t>Jefferson Public Library</t>
  </si>
  <si>
    <t>Johnson Creek Public Library</t>
  </si>
  <si>
    <t>Karl Junginger Memorial Library of Waterloo</t>
  </si>
  <si>
    <t>L.D. Fargo Public Library of Lake Mills</t>
  </si>
  <si>
    <t>Menomonee Falls Public Library</t>
  </si>
  <si>
    <t>Mukwonago Community Library</t>
  </si>
  <si>
    <t>Muskego Public Library</t>
  </si>
  <si>
    <t>New Berlin Public Library</t>
  </si>
  <si>
    <t>Oconomowoc Public Library</t>
  </si>
  <si>
    <t>Pauline Haass Public Library of Sussex</t>
  </si>
  <si>
    <t>Pewaukee Public Library</t>
  </si>
  <si>
    <t>Powers Memorial Library of Palmyra</t>
  </si>
  <si>
    <t>Town Hall Library of North Lake</t>
  </si>
  <si>
    <t>Watertown Public Library</t>
  </si>
  <si>
    <t>Waukesha Public Library</t>
  </si>
  <si>
    <t>Ann Tice Newspaper Uploads Donations/Reconciliation</t>
  </si>
  <si>
    <t xml:space="preserve">Balance: </t>
  </si>
  <si>
    <t>Amount Donated</t>
  </si>
  <si>
    <t>Amount Expensed</t>
  </si>
  <si>
    <t>Magazine Collection</t>
  </si>
  <si>
    <t>as of (date)</t>
  </si>
  <si>
    <t>Magazine Costs</t>
  </si>
  <si>
    <t>Program management</t>
  </si>
  <si>
    <t>Digital Newspaper Hosting</t>
  </si>
  <si>
    <t>Digital Newspaper Uploads</t>
  </si>
  <si>
    <t>j.</t>
  </si>
  <si>
    <t>k.</t>
  </si>
  <si>
    <t>Applied Date</t>
  </si>
  <si>
    <t>see below</t>
  </si>
  <si>
    <t>The total annual fee for all public libraries and library systems using the CONTENTdm digital collection hosting service through Milwaukee Public Library or making locally-hosted collections available for harvesting by Recollection Wisconsin is $3,750. This legacy fee structure will be undergoing review in FY24 with a new model anticipated for FY25. </t>
  </si>
  <si>
    <t>Expenses in the digital newspaper hosting budget line include the annual renewal of the wisconsinhistoricalnewspaper.org domain (currently not a live site) and any hosting costs associated with the historical newspaper files hosted by the Wisconsin Newspaper Archive.</t>
  </si>
  <si>
    <t>Michael Heald</t>
  </si>
  <si>
    <t>No</t>
  </si>
  <si>
    <t>Prairie Lakes Library System</t>
  </si>
  <si>
    <t>IFLS</t>
  </si>
  <si>
    <t>Conference and Scholarship Costs</t>
  </si>
  <si>
    <t>Reserve/R&amp;D Fund Allocations*</t>
  </si>
  <si>
    <t>2025 budget</t>
  </si>
  <si>
    <t>Partner shares</t>
  </si>
  <si>
    <t>okay to delete?</t>
  </si>
  <si>
    <t>Digital Library Marketing</t>
  </si>
  <si>
    <t>*R&amp;D is capped at $80,000 and Reserves at $50,000. If both are fully funded, funds should move to OverDrive Content.</t>
  </si>
  <si>
    <t>MARC Records, 1000414593</t>
  </si>
  <si>
    <t>Danielle Schmidt</t>
  </si>
  <si>
    <t>check received 12/27 but not deposited til January</t>
  </si>
  <si>
    <t>credit card</t>
  </si>
  <si>
    <t>CD0066925012784, Holds Reduction</t>
  </si>
  <si>
    <t>CD0066925002796</t>
  </si>
  <si>
    <t>00669DA25003211</t>
  </si>
  <si>
    <t>6JAN25Preorder</t>
  </si>
  <si>
    <t>00669SU25002806</t>
  </si>
  <si>
    <t>wils-MAX-20250106-142804-11964</t>
  </si>
  <si>
    <t>00669DA25004865</t>
  </si>
  <si>
    <t>7JAN25Preorder</t>
  </si>
  <si>
    <t>00669CO25009309</t>
  </si>
  <si>
    <t>Bestseller Jan 25 CH</t>
  </si>
  <si>
    <t>00669SU25009784</t>
  </si>
  <si>
    <t>SU Tantor Jan 25</t>
  </si>
  <si>
    <t>AD Preorders Feb2025</t>
  </si>
  <si>
    <t>00669DA25011514</t>
  </si>
  <si>
    <t>14JAN25Preorder</t>
  </si>
  <si>
    <t>00669CO25010508</t>
  </si>
  <si>
    <t>JYAPO JAN KA</t>
  </si>
  <si>
    <t>00669SU25010512</t>
  </si>
  <si>
    <t>SU Blackstone Jan 25</t>
  </si>
  <si>
    <t>00669CO25011163</t>
  </si>
  <si>
    <t>High Holds</t>
  </si>
  <si>
    <t>JYAPO AB</t>
  </si>
  <si>
    <t>00669CO25015660</t>
  </si>
  <si>
    <t>OD Max Sale Holds</t>
  </si>
  <si>
    <t>00669CO25015663</t>
  </si>
  <si>
    <t>Olympian Affair</t>
  </si>
  <si>
    <t>00669CO25015819</t>
  </si>
  <si>
    <t>OD Weekly Holds</t>
  </si>
  <si>
    <t>00669DA25018113</t>
  </si>
  <si>
    <t>21JAN25Preorder</t>
  </si>
  <si>
    <t>00669CO25024003</t>
  </si>
  <si>
    <t>AFIC MU JAN JP</t>
  </si>
  <si>
    <t>00669CO25024005</t>
  </si>
  <si>
    <t>AFIC MY JAN KL</t>
  </si>
  <si>
    <t>00669CO25024000</t>
  </si>
  <si>
    <t>JYABest AB</t>
  </si>
  <si>
    <t>00669CO25024001</t>
  </si>
  <si>
    <t>AFIC RO JAN JP</t>
  </si>
  <si>
    <t>00669CO25024006</t>
  </si>
  <si>
    <t>ANFIC HPASH JAN</t>
  </si>
  <si>
    <t>00669CO25024004</t>
  </si>
  <si>
    <t>ANFIC HIS JAN</t>
  </si>
  <si>
    <t>00669CO25024010</t>
  </si>
  <si>
    <t>ANFIC POL JAN KL</t>
  </si>
  <si>
    <t>00669CO25024009</t>
  </si>
  <si>
    <t>ANFIC SR Jan</t>
  </si>
  <si>
    <t>00669CO25024008</t>
  </si>
  <si>
    <t>JYA MY JAN LP</t>
  </si>
  <si>
    <t>00669DA25025755</t>
  </si>
  <si>
    <t>28JAN25Preorder</t>
  </si>
  <si>
    <t>00669DA25028625</t>
  </si>
  <si>
    <t>30JAN25Preorder</t>
  </si>
  <si>
    <t>00669CO25029860</t>
  </si>
  <si>
    <t>Candlewick Titles</t>
  </si>
  <si>
    <t>00669CO25029858</t>
  </si>
  <si>
    <t>Title Replenishment</t>
  </si>
  <si>
    <t>00669CO25029862</t>
  </si>
  <si>
    <t>00669CO25029861</t>
  </si>
  <si>
    <t>AFIC LG+ JAN SJ</t>
  </si>
  <si>
    <t>00669CO25029864</t>
  </si>
  <si>
    <t>JYA GN JAN SJ</t>
  </si>
  <si>
    <t>00669CO25029865</t>
  </si>
  <si>
    <t>AFIC SC JAN SJ</t>
  </si>
  <si>
    <t>00669CO25029867</t>
  </si>
  <si>
    <t>ANFIC CO JAN SJ</t>
  </si>
  <si>
    <t>00669CO25029866</t>
  </si>
  <si>
    <t>JYA GL JAN SJ</t>
  </si>
  <si>
    <t>00669CO25029869</t>
  </si>
  <si>
    <t>ANFIC GA/HO KW JAN</t>
  </si>
  <si>
    <t>leftover from the annual holds distribution</t>
  </si>
  <si>
    <t>Carryover from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</si>
</sst>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6"/>
      <name val="Tahoma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name val="Segoe UI Emoji"/>
      <family val="2"/>
    </font>
    <font>
      <sz val="9"/>
      <name val="Arial"/>
      <family val="2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" borderId="4" applyNumberFormat="0" applyAlignment="0" applyProtection="0"/>
  </cellStyleXfs>
  <cellXfs count="159">
    <xf numFmtId="0" fontId="0" fillId="0" borderId="0" xfId="0"/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2" xfId="8" applyFont="1" applyBorder="1" applyAlignment="1" applyProtection="1">
      <alignment wrapText="1"/>
    </xf>
    <xf numFmtId="0" fontId="9" fillId="0" borderId="3" xfId="8" applyFont="1" applyBorder="1" applyAlignment="1" applyProtection="1">
      <alignment wrapText="1"/>
    </xf>
    <xf numFmtId="1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6" fontId="11" fillId="0" borderId="0" xfId="0" applyNumberFormat="1" applyFont="1"/>
    <xf numFmtId="0" fontId="15" fillId="0" borderId="0" xfId="0" applyFont="1"/>
    <xf numFmtId="44" fontId="16" fillId="0" borderId="0" xfId="4" applyFont="1"/>
    <xf numFmtId="6" fontId="11" fillId="0" borderId="0" xfId="4" applyNumberFormat="1" applyFont="1"/>
    <xf numFmtId="164" fontId="10" fillId="0" borderId="0" xfId="0" applyNumberFormat="1" applyFont="1"/>
    <xf numFmtId="164" fontId="16" fillId="0" borderId="0" xfId="4" applyNumberFormat="1" applyFont="1"/>
    <xf numFmtId="164" fontId="10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0" fontId="16" fillId="0" borderId="0" xfId="4" applyNumberFormat="1" applyFont="1"/>
    <xf numFmtId="8" fontId="0" fillId="0" borderId="0" xfId="0" applyNumberFormat="1"/>
    <xf numFmtId="14" fontId="9" fillId="0" borderId="0" xfId="0" applyNumberFormat="1" applyFont="1"/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/>
    <xf numFmtId="164" fontId="13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/>
    <xf numFmtId="0" fontId="19" fillId="2" borderId="4" xfId="13" applyFont="1"/>
    <xf numFmtId="0" fontId="7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44" fontId="9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1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0" fontId="9" fillId="0" borderId="2" xfId="0" applyFont="1" applyBorder="1" applyAlignment="1">
      <alignment wrapText="1"/>
    </xf>
    <xf numFmtId="14" fontId="9" fillId="0" borderId="0" xfId="4" applyNumberFormat="1" applyFont="1"/>
    <xf numFmtId="165" fontId="9" fillId="0" borderId="0" xfId="0" applyNumberFormat="1" applyFont="1"/>
    <xf numFmtId="0" fontId="9" fillId="0" borderId="0" xfId="4" applyNumberFormat="1" applyFont="1"/>
    <xf numFmtId="0" fontId="21" fillId="0" borderId="0" xfId="0" applyFont="1"/>
    <xf numFmtId="0" fontId="9" fillId="0" borderId="0" xfId="0" applyFont="1" applyAlignment="1">
      <alignment wrapText="1"/>
    </xf>
    <xf numFmtId="44" fontId="9" fillId="0" borderId="0" xfId="4" applyFont="1"/>
    <xf numFmtId="44" fontId="8" fillId="0" borderId="0" xfId="0" applyNumberFormat="1" applyFont="1"/>
    <xf numFmtId="164" fontId="8" fillId="0" borderId="0" xfId="4" applyNumberFormat="1" applyFont="1"/>
    <xf numFmtId="44" fontId="8" fillId="0" borderId="0" xfId="4" applyFont="1"/>
    <xf numFmtId="14" fontId="8" fillId="0" borderId="0" xfId="0" applyNumberFormat="1" applyFont="1"/>
    <xf numFmtId="0" fontId="9" fillId="0" borderId="0" xfId="0" applyFont="1" applyAlignment="1">
      <alignment vertical="center" wrapText="1"/>
    </xf>
    <xf numFmtId="44" fontId="8" fillId="0" borderId="0" xfId="4" applyFont="1" applyAlignment="1">
      <alignment wrapText="1"/>
    </xf>
    <xf numFmtId="8" fontId="9" fillId="0" borderId="0" xfId="4" applyNumberFormat="1" applyFont="1"/>
    <xf numFmtId="0" fontId="9" fillId="0" borderId="0" xfId="0" applyFont="1" applyAlignment="1">
      <alignment horizontal="right"/>
    </xf>
    <xf numFmtId="0" fontId="22" fillId="0" borderId="0" xfId="0" applyFont="1"/>
    <xf numFmtId="14" fontId="23" fillId="0" borderId="0" xfId="0" applyNumberFormat="1" applyFont="1" applyAlignment="1">
      <alignment wrapText="1"/>
    </xf>
    <xf numFmtId="44" fontId="8" fillId="0" borderId="0" xfId="5" applyFont="1" applyAlignment="1">
      <alignment wrapText="1"/>
    </xf>
    <xf numFmtId="44" fontId="8" fillId="0" borderId="0" xfId="0" applyNumberFormat="1" applyFont="1" applyAlignment="1">
      <alignment wrapText="1"/>
    </xf>
    <xf numFmtId="14" fontId="8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23" fillId="0" borderId="0" xfId="5" applyFont="1" applyAlignment="1">
      <alignment wrapText="1"/>
    </xf>
    <xf numFmtId="8" fontId="9" fillId="0" borderId="0" xfId="0" applyNumberFormat="1" applyFont="1" applyAlignment="1">
      <alignment wrapText="1"/>
    </xf>
    <xf numFmtId="44" fontId="9" fillId="0" borderId="0" xfId="5" applyFont="1" applyAlignment="1">
      <alignment wrapText="1"/>
    </xf>
    <xf numFmtId="4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44" fontId="9" fillId="0" borderId="0" xfId="4" applyFont="1" applyAlignment="1">
      <alignment wrapText="1"/>
    </xf>
    <xf numFmtId="0" fontId="24" fillId="0" borderId="0" xfId="0" applyFont="1" applyAlignment="1">
      <alignment wrapText="1"/>
    </xf>
    <xf numFmtId="44" fontId="23" fillId="0" borderId="0" xfId="0" applyNumberFormat="1" applyFont="1" applyAlignment="1">
      <alignment horizontal="right" wrapText="1"/>
    </xf>
    <xf numFmtId="164" fontId="9" fillId="0" borderId="0" xfId="4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1" fontId="9" fillId="0" borderId="0" xfId="0" applyNumberFormat="1" applyFont="1" applyAlignment="1">
      <alignment wrapText="1"/>
    </xf>
    <xf numFmtId="44" fontId="25" fillId="0" borderId="0" xfId="4" applyFont="1"/>
    <xf numFmtId="14" fontId="25" fillId="0" borderId="0" xfId="0" applyNumberFormat="1" applyFont="1" applyAlignment="1">
      <alignment wrapText="1"/>
    </xf>
    <xf numFmtId="164" fontId="0" fillId="0" borderId="6" xfId="0" applyNumberFormat="1" applyBorder="1" applyAlignment="1">
      <alignment wrapText="1"/>
    </xf>
    <xf numFmtId="164" fontId="10" fillId="0" borderId="6" xfId="0" applyNumberFormat="1" applyFont="1" applyBorder="1"/>
    <xf numFmtId="164" fontId="10" fillId="0" borderId="1" xfId="0" applyNumberFormat="1" applyFont="1" applyBorder="1" applyAlignment="1">
      <alignment wrapText="1"/>
    </xf>
    <xf numFmtId="0" fontId="7" fillId="0" borderId="6" xfId="0" applyFont="1" applyBorder="1"/>
    <xf numFmtId="0" fontId="17" fillId="0" borderId="5" xfId="0" applyFont="1" applyBorder="1" applyAlignment="1">
      <alignment wrapText="1"/>
    </xf>
    <xf numFmtId="0" fontId="26" fillId="0" borderId="0" xfId="0" applyFont="1"/>
    <xf numFmtId="44" fontId="27" fillId="0" borderId="1" xfId="0" applyNumberFormat="1" applyFont="1" applyBorder="1"/>
    <xf numFmtId="0" fontId="27" fillId="0" borderId="9" xfId="0" applyFont="1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164" fontId="0" fillId="0" borderId="0" xfId="0" applyNumberFormat="1" applyAlignment="1">
      <alignment wrapText="1"/>
    </xf>
    <xf numFmtId="44" fontId="19" fillId="2" borderId="4" xfId="4" applyFont="1" applyFill="1" applyBorder="1"/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44" fontId="9" fillId="3" borderId="0" xfId="0" applyNumberFormat="1" applyFont="1" applyFill="1" applyAlignment="1">
      <alignment wrapText="1"/>
    </xf>
    <xf numFmtId="14" fontId="9" fillId="3" borderId="0" xfId="0" applyNumberFormat="1" applyFont="1" applyFill="1" applyAlignment="1">
      <alignment wrapText="1"/>
    </xf>
    <xf numFmtId="44" fontId="0" fillId="0" borderId="8" xfId="4" applyFont="1" applyBorder="1"/>
    <xf numFmtId="44" fontId="26" fillId="0" borderId="8" xfId="4" applyFont="1" applyBorder="1"/>
    <xf numFmtId="0" fontId="8" fillId="0" borderId="0" xfId="0" applyFont="1" applyAlignment="1">
      <alignment horizontal="center" vertical="center"/>
    </xf>
    <xf numFmtId="44" fontId="9" fillId="4" borderId="14" xfId="5" applyFont="1" applyFill="1" applyBorder="1"/>
    <xf numFmtId="44" fontId="9" fillId="4" borderId="0" xfId="5" applyFont="1" applyFill="1" applyBorder="1"/>
    <xf numFmtId="44" fontId="9" fillId="0" borderId="15" xfId="5" applyFont="1" applyBorder="1"/>
    <xf numFmtId="0" fontId="8" fillId="0" borderId="14" xfId="0" applyFont="1" applyBorder="1"/>
    <xf numFmtId="44" fontId="8" fillId="0" borderId="0" xfId="5" applyFont="1" applyBorder="1"/>
    <xf numFmtId="44" fontId="8" fillId="0" borderId="15" xfId="5" applyFont="1" applyBorder="1"/>
    <xf numFmtId="14" fontId="9" fillId="0" borderId="14" xfId="0" applyNumberFormat="1" applyFont="1" applyBorder="1"/>
    <xf numFmtId="44" fontId="9" fillId="0" borderId="0" xfId="5" applyFont="1" applyBorder="1"/>
    <xf numFmtId="0" fontId="9" fillId="0" borderId="14" xfId="0" applyFont="1" applyBorder="1"/>
    <xf numFmtId="0" fontId="9" fillId="0" borderId="16" xfId="0" applyFont="1" applyBorder="1"/>
    <xf numFmtId="44" fontId="9" fillId="0" borderId="17" xfId="5" applyFont="1" applyBorder="1"/>
    <xf numFmtId="44" fontId="9" fillId="0" borderId="18" xfId="5" applyFont="1" applyBorder="1"/>
    <xf numFmtId="164" fontId="1" fillId="0" borderId="0" xfId="4" applyNumberFormat="1" applyFont="1" applyBorder="1" applyAlignment="1">
      <alignment wrapText="1"/>
    </xf>
    <xf numFmtId="164" fontId="1" fillId="0" borderId="1" xfId="4" applyNumberFormat="1" applyFont="1" applyBorder="1" applyAlignment="1">
      <alignment wrapText="1"/>
    </xf>
    <xf numFmtId="164" fontId="1" fillId="0" borderId="10" xfId="4" applyNumberFormat="1" applyFont="1" applyBorder="1" applyAlignment="1">
      <alignment wrapText="1"/>
    </xf>
    <xf numFmtId="164" fontId="13" fillId="0" borderId="0" xfId="4" applyNumberFormat="1" applyFont="1"/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wrapText="1" indent="2"/>
    </xf>
    <xf numFmtId="10" fontId="1" fillId="0" borderId="0" xfId="5" applyNumberFormat="1" applyFont="1" applyAlignment="1">
      <alignment horizontal="left" indent="2"/>
    </xf>
    <xf numFmtId="44" fontId="0" fillId="0" borderId="7" xfId="4" applyFont="1" applyBorder="1"/>
    <xf numFmtId="44" fontId="1" fillId="0" borderId="8" xfId="4" applyFont="1" applyBorder="1" applyAlignment="1">
      <alignment wrapText="1"/>
    </xf>
    <xf numFmtId="44" fontId="10" fillId="0" borderId="0" xfId="4" applyFont="1" applyAlignment="1">
      <alignment wrapText="1"/>
    </xf>
    <xf numFmtId="44" fontId="10" fillId="0" borderId="0" xfId="4" applyFont="1"/>
    <xf numFmtId="44" fontId="13" fillId="0" borderId="0" xfId="4" applyFont="1"/>
    <xf numFmtId="44" fontId="11" fillId="0" borderId="0" xfId="4" applyFont="1" applyAlignment="1">
      <alignment wrapText="1"/>
    </xf>
    <xf numFmtId="44" fontId="11" fillId="0" borderId="0" xfId="4" applyFont="1"/>
    <xf numFmtId="44" fontId="0" fillId="0" borderId="0" xfId="4" applyFont="1" applyAlignment="1">
      <alignment wrapText="1"/>
    </xf>
    <xf numFmtId="44" fontId="8" fillId="0" borderId="1" xfId="4" applyFont="1" applyBorder="1"/>
    <xf numFmtId="44" fontId="20" fillId="0" borderId="0" xfId="4" applyFont="1"/>
    <xf numFmtId="49" fontId="9" fillId="0" borderId="0" xfId="0" applyNumberFormat="1" applyFont="1" applyAlignment="1">
      <alignment horizontal="left" wrapText="1"/>
    </xf>
    <xf numFmtId="44" fontId="9" fillId="0" borderId="0" xfId="4" applyFont="1" applyAlignment="1">
      <alignment horizontal="right"/>
    </xf>
    <xf numFmtId="14" fontId="23" fillId="0" borderId="0" xfId="0" applyNumberFormat="1" applyFont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4" fontId="23" fillId="0" borderId="0" xfId="5" applyFont="1" applyAlignment="1">
      <alignment vertical="center" wrapText="1"/>
    </xf>
    <xf numFmtId="44" fontId="9" fillId="0" borderId="0" xfId="5" applyFont="1"/>
    <xf numFmtId="8" fontId="9" fillId="0" borderId="0" xfId="5" applyNumberFormat="1" applyFont="1" applyAlignment="1">
      <alignment vertical="center"/>
    </xf>
    <xf numFmtId="0" fontId="25" fillId="0" borderId="0" xfId="0" applyFont="1"/>
    <xf numFmtId="44" fontId="8" fillId="0" borderId="0" xfId="4" applyFont="1" applyAlignment="1">
      <alignment vertical="center" wrapText="1"/>
    </xf>
    <xf numFmtId="44" fontId="9" fillId="0" borderId="0" xfId="4" applyFont="1" applyFill="1" applyAlignment="1">
      <alignment wrapText="1"/>
    </xf>
    <xf numFmtId="164" fontId="1" fillId="0" borderId="0" xfId="5" applyNumberFormat="1" applyFont="1" applyAlignment="1">
      <alignment horizontal="right" wrapText="1"/>
    </xf>
    <xf numFmtId="44" fontId="1" fillId="0" borderId="0" xfId="5" applyFont="1"/>
    <xf numFmtId="164" fontId="1" fillId="0" borderId="0" xfId="5" applyNumberFormat="1" applyFont="1"/>
    <xf numFmtId="10" fontId="1" fillId="0" borderId="0" xfId="5" applyNumberFormat="1" applyFont="1"/>
    <xf numFmtId="44" fontId="17" fillId="0" borderId="0" xfId="5" applyFont="1"/>
    <xf numFmtId="0" fontId="28" fillId="0" borderId="0" xfId="0" applyFont="1"/>
    <xf numFmtId="44" fontId="1" fillId="0" borderId="0" xfId="4" applyFont="1"/>
    <xf numFmtId="44" fontId="10" fillId="0" borderId="0" xfId="4" applyFont="1" applyFill="1" applyAlignment="1">
      <alignment wrapText="1"/>
    </xf>
    <xf numFmtId="22" fontId="0" fillId="0" borderId="0" xfId="0" applyNumberFormat="1"/>
    <xf numFmtId="0" fontId="9" fillId="5" borderId="0" xfId="0" applyFont="1" applyFill="1" applyAlignment="1">
      <alignment wrapText="1"/>
    </xf>
    <xf numFmtId="49" fontId="29" fillId="0" borderId="0" xfId="0" applyNumberFormat="1" applyFont="1" applyAlignment="1">
      <alignment horizontal="left" wrapText="1"/>
    </xf>
    <xf numFmtId="49" fontId="2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0" xfId="0" applyNumberFormat="1" applyFont="1"/>
    <xf numFmtId="44" fontId="30" fillId="0" borderId="0" xfId="4" applyFont="1"/>
    <xf numFmtId="44" fontId="30" fillId="0" borderId="0" xfId="0" applyNumberFormat="1" applyFont="1"/>
    <xf numFmtId="44" fontId="30" fillId="0" borderId="0" xfId="4" applyFont="1" applyFill="1" applyAlignment="1">
      <alignment wrapText="1"/>
    </xf>
  </cellXfs>
  <cellStyles count="14">
    <cellStyle name="Comma 2" xfId="1"/>
    <cellStyle name="Comma 3" xfId="2"/>
    <cellStyle name="Comma 4" xfId="3"/>
    <cellStyle name="Currency" xfId="4" builtinId="4"/>
    <cellStyle name="Currency 2" xfId="5"/>
    <cellStyle name="Currency 3" xfId="6"/>
    <cellStyle name="Currency 4" xfId="7"/>
    <cellStyle name="Hyperlink" xfId="8" builtinId="8"/>
    <cellStyle name="Normal" xfId="0" builtinId="0"/>
    <cellStyle name="Normal 2" xfId="9"/>
    <cellStyle name="Output" xfId="13" builtinId="21"/>
    <cellStyle name="Percent 2" xfId="10"/>
    <cellStyle name="Percent 3" xfId="11"/>
    <cellStyle name="Percent 4" xfId="12"/>
  </cellStyles>
  <dxfs count="2">
    <dxf>
      <font>
        <strike val="0"/>
        <color rgb="FFC0000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tabSelected="1" topLeftCell="A10" zoomScaleNormal="100" workbookViewId="0">
      <selection activeCell="B50" sqref="B50"/>
    </sheetView>
  </sheetViews>
  <sheetFormatPr defaultColWidth="8.85546875" defaultRowHeight="15" x14ac:dyDescent="0.25"/>
  <cols>
    <col min="1" max="1" width="4.42578125" style="6" bestFit="1" customWidth="1"/>
    <col min="2" max="2" width="32" style="7" bestFit="1" customWidth="1"/>
    <col min="3" max="4" width="22.140625" style="17" customWidth="1"/>
    <col min="5" max="5" width="22.140625" style="15" customWidth="1"/>
    <col min="6" max="6" width="29" style="6" customWidth="1"/>
    <col min="7" max="7" width="13.140625" style="6" bestFit="1" customWidth="1"/>
    <col min="8" max="9" width="13.140625" style="6" customWidth="1"/>
    <col min="10" max="10" width="54.85546875" style="7" customWidth="1"/>
    <col min="11" max="16384" width="8.85546875" style="6"/>
  </cols>
  <sheetData>
    <row r="2" spans="1:10" ht="15.75" x14ac:dyDescent="0.25">
      <c r="C2" s="22" t="s">
        <v>122</v>
      </c>
      <c r="D2" s="22" t="s">
        <v>44</v>
      </c>
      <c r="E2" s="23" t="s">
        <v>45</v>
      </c>
    </row>
    <row r="3" spans="1:10" ht="18.75" x14ac:dyDescent="0.3">
      <c r="C3" s="24"/>
      <c r="D3" s="24"/>
      <c r="E3" s="24"/>
      <c r="F3" s="8"/>
      <c r="H3" s="9"/>
      <c r="I3" s="9"/>
    </row>
    <row r="4" spans="1:10" ht="15.75" x14ac:dyDescent="0.25">
      <c r="B4" s="10" t="s">
        <v>0</v>
      </c>
      <c r="C4" s="25"/>
      <c r="D4" s="25"/>
      <c r="E4" s="26"/>
      <c r="F4" s="9"/>
      <c r="G4" s="9"/>
      <c r="H4" s="11"/>
      <c r="I4" s="12"/>
      <c r="J4" s="10"/>
    </row>
    <row r="5" spans="1:10" ht="15.75" x14ac:dyDescent="0.25">
      <c r="F5" s="13"/>
      <c r="G5" s="13"/>
      <c r="H5" s="14"/>
      <c r="I5" s="13"/>
    </row>
    <row r="6" spans="1:10" ht="19.5" customHeight="1" x14ac:dyDescent="0.25">
      <c r="A6" t="s">
        <v>9</v>
      </c>
      <c r="B6" s="2" t="s">
        <v>201</v>
      </c>
      <c r="C6" s="142">
        <v>131158.29999999999</v>
      </c>
      <c r="D6" s="142">
        <v>131158.29999999999</v>
      </c>
      <c r="E6" s="13">
        <f>D6-C6</f>
        <v>0</v>
      </c>
      <c r="F6" s="16"/>
      <c r="G6" s="16"/>
      <c r="H6" s="16"/>
      <c r="I6" s="16"/>
    </row>
    <row r="7" spans="1:10" ht="17.25" customHeight="1" x14ac:dyDescent="0.25">
      <c r="A7" t="s">
        <v>5</v>
      </c>
      <c r="B7" s="2" t="s">
        <v>123</v>
      </c>
      <c r="C7" s="114">
        <v>121680</v>
      </c>
      <c r="D7" s="113">
        <f>'Income detail'!I17</f>
        <v>121680</v>
      </c>
      <c r="E7" s="13">
        <f>D7-C7</f>
        <v>0</v>
      </c>
      <c r="F7" s="16"/>
      <c r="G7" s="16"/>
      <c r="H7" s="16"/>
      <c r="I7" s="16"/>
    </row>
    <row r="8" spans="1:10" x14ac:dyDescent="0.25">
      <c r="A8" t="s">
        <v>6</v>
      </c>
      <c r="B8" s="2" t="s">
        <v>16</v>
      </c>
      <c r="C8" s="113">
        <v>1541110</v>
      </c>
      <c r="D8" s="113">
        <f>'Income detail'!D17</f>
        <v>1541111</v>
      </c>
      <c r="E8" s="13">
        <f>D8-C8</f>
        <v>1</v>
      </c>
      <c r="F8" s="16"/>
      <c r="G8" s="16"/>
      <c r="H8" s="16"/>
      <c r="I8" s="16"/>
    </row>
    <row r="9" spans="1:10" x14ac:dyDescent="0.25">
      <c r="A9" t="s">
        <v>7</v>
      </c>
      <c r="B9" s="2" t="s">
        <v>104</v>
      </c>
      <c r="C9" s="113">
        <v>100000</v>
      </c>
      <c r="D9" s="113">
        <f>'Income detail'!N17</f>
        <v>99999</v>
      </c>
      <c r="E9" s="13">
        <f t="shared" ref="E9" si="0">D9-C9</f>
        <v>-1</v>
      </c>
      <c r="F9" s="16"/>
      <c r="G9" s="16"/>
      <c r="H9" s="16"/>
      <c r="I9" s="16"/>
    </row>
    <row r="10" spans="1:10" x14ac:dyDescent="0.25">
      <c r="A10" t="s">
        <v>10</v>
      </c>
      <c r="B10" s="2" t="s">
        <v>70</v>
      </c>
      <c r="C10" s="113">
        <v>0</v>
      </c>
      <c r="D10" s="113">
        <f>'Other income detail'!B15</f>
        <v>0</v>
      </c>
      <c r="E10" s="13">
        <f t="shared" ref="E10" si="1">D10-C10</f>
        <v>0</v>
      </c>
      <c r="F10" s="16"/>
      <c r="G10" s="16"/>
      <c r="H10" s="16"/>
      <c r="I10" s="16"/>
    </row>
    <row r="11" spans="1:10" s="33" customFormat="1" x14ac:dyDescent="0.25">
      <c r="B11" s="144" t="s">
        <v>109</v>
      </c>
      <c r="C11" s="63">
        <v>0</v>
      </c>
      <c r="D11" s="63">
        <f>'Other income detail'!G15</f>
        <v>0</v>
      </c>
      <c r="E11" s="115">
        <f>D11-C11</f>
        <v>0</v>
      </c>
      <c r="F11" s="105" t="s">
        <v>124</v>
      </c>
      <c r="G11" s="105"/>
      <c r="H11" s="105"/>
      <c r="I11" s="105"/>
      <c r="J11" s="42"/>
    </row>
    <row r="12" spans="1:10" ht="19.5" customHeight="1" x14ac:dyDescent="0.25">
      <c r="A12"/>
      <c r="B12" s="7" t="s">
        <v>46</v>
      </c>
      <c r="C12" s="113">
        <v>0</v>
      </c>
      <c r="D12" s="113">
        <f>'Donations detail'!B14</f>
        <v>240</v>
      </c>
      <c r="E12" s="13">
        <f>D12-C12</f>
        <v>240</v>
      </c>
      <c r="H12" s="16"/>
      <c r="I12" s="16"/>
    </row>
    <row r="13" spans="1:10" ht="19.5" customHeight="1" x14ac:dyDescent="0.25">
      <c r="C13" s="113"/>
      <c r="D13" s="113"/>
      <c r="E13" s="13"/>
      <c r="F13" s="16"/>
      <c r="G13" s="16"/>
      <c r="H13" s="16"/>
      <c r="I13" s="16"/>
    </row>
    <row r="14" spans="1:10" x14ac:dyDescent="0.25">
      <c r="B14" s="18" t="s">
        <v>3</v>
      </c>
      <c r="C14" s="114">
        <f>SUM(C6:C13)</f>
        <v>1893948.3</v>
      </c>
      <c r="D14" s="114">
        <f>SUM(D6:D13)</f>
        <v>1894188.3</v>
      </c>
      <c r="E14" s="114">
        <f>SUM(E6:E13)</f>
        <v>240</v>
      </c>
      <c r="F14" s="16"/>
      <c r="G14" s="16"/>
      <c r="H14" s="16"/>
      <c r="I14" s="16"/>
    </row>
    <row r="15" spans="1:10" ht="18" customHeight="1" x14ac:dyDescent="0.25">
      <c r="C15" s="113"/>
      <c r="D15" s="113"/>
      <c r="E15" s="114"/>
      <c r="F15" s="15"/>
      <c r="G15" s="15"/>
      <c r="H15" s="15"/>
      <c r="I15" s="15"/>
    </row>
    <row r="16" spans="1:10" x14ac:dyDescent="0.25">
      <c r="C16" s="113"/>
      <c r="D16" s="113"/>
      <c r="E16" s="114"/>
    </row>
    <row r="17" spans="1:10" ht="15.75" x14ac:dyDescent="0.25">
      <c r="A17" s="9"/>
      <c r="B17" s="10" t="s">
        <v>54</v>
      </c>
      <c r="C17" s="116"/>
      <c r="D17" s="116"/>
      <c r="E17" s="114"/>
    </row>
    <row r="18" spans="1:10" ht="15.75" x14ac:dyDescent="0.25">
      <c r="A18" s="9"/>
      <c r="B18" s="10"/>
      <c r="C18" s="116"/>
      <c r="D18" s="116"/>
      <c r="E18" s="114"/>
      <c r="F18" s="147"/>
      <c r="G18" s="147"/>
      <c r="H18" s="147"/>
      <c r="I18" s="147"/>
    </row>
    <row r="19" spans="1:10" s="9" customFormat="1" ht="15.75" x14ac:dyDescent="0.25">
      <c r="B19" s="28" t="s">
        <v>71</v>
      </c>
      <c r="C19" s="116"/>
      <c r="D19" s="116"/>
      <c r="E19" s="117"/>
      <c r="F19" s="135"/>
      <c r="G19" s="2"/>
      <c r="H19" s="136"/>
      <c r="I19"/>
      <c r="J19" s="10"/>
    </row>
    <row r="20" spans="1:10" x14ac:dyDescent="0.25">
      <c r="A20" t="s">
        <v>9</v>
      </c>
      <c r="B20" s="2" t="s">
        <v>107</v>
      </c>
      <c r="C20" s="118">
        <v>82640</v>
      </c>
      <c r="D20" s="113">
        <f>'Expense detail'!B34</f>
        <v>0</v>
      </c>
      <c r="E20" s="13">
        <f t="shared" ref="E20:E34" si="2">C20-D20</f>
        <v>82640</v>
      </c>
      <c r="F20" s="135"/>
      <c r="G20" s="2"/>
      <c r="H20" s="136"/>
      <c r="I20"/>
    </row>
    <row r="21" spans="1:10" ht="24.75" customHeight="1" x14ac:dyDescent="0.25">
      <c r="A21" t="s">
        <v>5</v>
      </c>
      <c r="B21" s="7" t="s">
        <v>8</v>
      </c>
      <c r="C21" s="113">
        <v>18000</v>
      </c>
      <c r="D21" s="113">
        <f>'Expense detail'!F34</f>
        <v>0</v>
      </c>
      <c r="E21" s="13">
        <f t="shared" si="2"/>
        <v>18000</v>
      </c>
      <c r="F21" s="135"/>
      <c r="G21" s="2"/>
      <c r="H21" s="136"/>
      <c r="I21"/>
    </row>
    <row r="22" spans="1:10" x14ac:dyDescent="0.25">
      <c r="A22" t="s">
        <v>6</v>
      </c>
      <c r="B22" s="2" t="s">
        <v>40</v>
      </c>
      <c r="C22" s="113">
        <f>1541110+G44</f>
        <v>1541110</v>
      </c>
      <c r="D22" s="113">
        <f>'Expense detail'!J34</f>
        <v>457626.56</v>
      </c>
      <c r="E22" s="13">
        <f t="shared" si="2"/>
        <v>1083483.44</v>
      </c>
      <c r="F22" s="135"/>
      <c r="G22" s="2"/>
      <c r="H22" s="136"/>
      <c r="I22"/>
    </row>
    <row r="23" spans="1:10" x14ac:dyDescent="0.25">
      <c r="A23" t="s">
        <v>7</v>
      </c>
      <c r="B23" s="2" t="s">
        <v>104</v>
      </c>
      <c r="C23" s="114">
        <f>100000</f>
        <v>100000</v>
      </c>
      <c r="D23" s="113">
        <f>'Expense detail'!N34</f>
        <v>0</v>
      </c>
      <c r="E23" s="13">
        <f>C23-D23</f>
        <v>100000</v>
      </c>
      <c r="F23" s="135"/>
      <c r="G23" s="2"/>
      <c r="H23" s="136"/>
      <c r="I23"/>
    </row>
    <row r="24" spans="1:10" x14ac:dyDescent="0.25">
      <c r="A24" t="s">
        <v>10</v>
      </c>
      <c r="B24" s="2" t="s">
        <v>108</v>
      </c>
      <c r="C24" s="118">
        <f>0+G45</f>
        <v>0</v>
      </c>
      <c r="D24" s="113">
        <f>'Expense detail'!R34</f>
        <v>0</v>
      </c>
      <c r="E24" s="13">
        <f t="shared" si="2"/>
        <v>0</v>
      </c>
      <c r="F24" s="135"/>
      <c r="G24" s="2"/>
      <c r="H24" s="136"/>
      <c r="I24"/>
    </row>
    <row r="25" spans="1:10" x14ac:dyDescent="0.25">
      <c r="A25" t="s">
        <v>53</v>
      </c>
      <c r="B25" s="7" t="s">
        <v>15</v>
      </c>
      <c r="C25" s="114">
        <v>3750</v>
      </c>
      <c r="D25" s="113">
        <f>'Expense detail'!V34</f>
        <v>0</v>
      </c>
      <c r="E25" s="13">
        <f t="shared" si="2"/>
        <v>3750</v>
      </c>
      <c r="F25" s="135"/>
      <c r="G25" s="2"/>
      <c r="H25" s="136"/>
      <c r="I25"/>
    </row>
    <row r="26" spans="1:10" s="9" customFormat="1" ht="15.75" x14ac:dyDescent="0.25">
      <c r="A26" t="s">
        <v>13</v>
      </c>
      <c r="B26" s="7" t="s">
        <v>1</v>
      </c>
      <c r="C26" s="113">
        <f>1040+G47</f>
        <v>1040</v>
      </c>
      <c r="D26" s="113">
        <f>'Expense detail'!Z34</f>
        <v>0</v>
      </c>
      <c r="E26" s="13">
        <f>C26-D26</f>
        <v>1040</v>
      </c>
      <c r="F26" s="135"/>
      <c r="G26" s="2"/>
      <c r="H26" s="136"/>
      <c r="I26"/>
      <c r="J26" s="10"/>
    </row>
    <row r="27" spans="1:10" s="9" customFormat="1" ht="15.75" x14ac:dyDescent="0.25">
      <c r="A27" t="s">
        <v>14</v>
      </c>
      <c r="B27" s="2" t="s">
        <v>120</v>
      </c>
      <c r="C27" s="113">
        <f>1250+G48</f>
        <v>1250</v>
      </c>
      <c r="D27" s="113">
        <f>'Expense detail'!AD34</f>
        <v>0</v>
      </c>
      <c r="E27" s="13">
        <f t="shared" ref="E27:E28" si="3">C27-D27</f>
        <v>1250</v>
      </c>
      <c r="F27" s="135"/>
      <c r="G27" s="2"/>
      <c r="H27" s="136"/>
      <c r="I27"/>
      <c r="J27" s="10"/>
    </row>
    <row r="28" spans="1:10" s="9" customFormat="1" ht="15.75" x14ac:dyDescent="0.25">
      <c r="A28" t="s">
        <v>110</v>
      </c>
      <c r="B28" s="2" t="s">
        <v>125</v>
      </c>
      <c r="C28" s="113">
        <v>3000</v>
      </c>
      <c r="D28" s="113">
        <f>'Expense detail'!AH34</f>
        <v>0</v>
      </c>
      <c r="E28" s="13">
        <f t="shared" si="3"/>
        <v>3000</v>
      </c>
      <c r="F28" s="135"/>
      <c r="G28" s="2"/>
      <c r="H28" s="136"/>
      <c r="I28"/>
      <c r="J28" s="10"/>
    </row>
    <row r="29" spans="1:10" s="33" customFormat="1" x14ac:dyDescent="0.25">
      <c r="B29" s="144" t="s">
        <v>109</v>
      </c>
      <c r="C29" s="43">
        <f>0+G46</f>
        <v>0</v>
      </c>
      <c r="D29" s="63">
        <f>'Expense detail'!AL34</f>
        <v>0</v>
      </c>
      <c r="E29" s="115">
        <f>C29-D29</f>
        <v>0</v>
      </c>
      <c r="F29" s="135"/>
      <c r="G29" s="2"/>
      <c r="H29" s="136"/>
      <c r="I29"/>
      <c r="J29" s="42"/>
    </row>
    <row r="30" spans="1:10" x14ac:dyDescent="0.25">
      <c r="A30"/>
      <c r="C30" s="114"/>
      <c r="D30" s="113"/>
      <c r="E30" s="13"/>
      <c r="F30" s="135"/>
      <c r="G30" s="2"/>
      <c r="H30" s="136"/>
      <c r="I30"/>
    </row>
    <row r="31" spans="1:10" x14ac:dyDescent="0.25">
      <c r="A31"/>
      <c r="B31" s="28" t="s">
        <v>121</v>
      </c>
      <c r="C31" s="114"/>
      <c r="D31" s="113"/>
      <c r="E31" s="13"/>
      <c r="F31" s="137"/>
      <c r="G31" s="138"/>
      <c r="H31" s="139"/>
      <c r="I31" s="138"/>
    </row>
    <row r="32" spans="1:10" ht="29.25" customHeight="1" x14ac:dyDescent="0.25">
      <c r="A32" t="s">
        <v>14</v>
      </c>
      <c r="B32" s="7" t="s">
        <v>2</v>
      </c>
      <c r="C32" s="113">
        <f>7000+G49</f>
        <v>7000</v>
      </c>
      <c r="D32" s="113">
        <f>'Expense detail'!AP34</f>
        <v>0</v>
      </c>
      <c r="E32" s="13">
        <f t="shared" si="2"/>
        <v>7000</v>
      </c>
      <c r="F32" s="135"/>
      <c r="G32" s="2"/>
      <c r="H32" s="136"/>
      <c r="I32"/>
    </row>
    <row r="33" spans="1:9" ht="18" customHeight="1" x14ac:dyDescent="0.25">
      <c r="A33" t="s">
        <v>110</v>
      </c>
      <c r="B33" s="2" t="s">
        <v>12</v>
      </c>
      <c r="C33" s="113">
        <f>5000+G50</f>
        <v>5000</v>
      </c>
      <c r="D33" s="113">
        <f>'Expense detail'!AT34</f>
        <v>0</v>
      </c>
      <c r="E33" s="13">
        <f t="shared" si="2"/>
        <v>5000</v>
      </c>
      <c r="F33" s="137"/>
      <c r="G33" s="138"/>
      <c r="H33" s="139"/>
      <c r="I33" s="138"/>
    </row>
    <row r="34" spans="1:9" ht="18" customHeight="1" x14ac:dyDescent="0.25">
      <c r="A34" t="s">
        <v>111</v>
      </c>
      <c r="B34" s="7" t="s">
        <v>4</v>
      </c>
      <c r="C34" s="113">
        <v>0</v>
      </c>
      <c r="D34" s="113">
        <f>'Expense detail'!AX34</f>
        <v>0</v>
      </c>
      <c r="E34" s="13">
        <f t="shared" si="2"/>
        <v>0</v>
      </c>
      <c r="F34" s="16"/>
      <c r="G34" s="19"/>
      <c r="H34" s="19"/>
      <c r="I34" s="19"/>
    </row>
    <row r="35" spans="1:9" ht="18" customHeight="1" x14ac:dyDescent="0.25">
      <c r="C35" s="113"/>
      <c r="D35" s="113"/>
      <c r="E35" s="13"/>
      <c r="F35" s="16"/>
      <c r="G35" s="19"/>
      <c r="H35" s="19"/>
      <c r="I35" s="19"/>
    </row>
    <row r="36" spans="1:9" ht="18" customHeight="1" x14ac:dyDescent="0.25">
      <c r="B36" s="18" t="s">
        <v>3</v>
      </c>
      <c r="C36" s="114">
        <f>SUM(C20:C34)</f>
        <v>1762790</v>
      </c>
      <c r="D36" s="114">
        <f>SUM(D20:D34)</f>
        <v>457626.56</v>
      </c>
      <c r="E36" s="13">
        <f>C36-D36</f>
        <v>1305163.44</v>
      </c>
      <c r="F36" s="16"/>
      <c r="G36" s="16"/>
      <c r="H36" s="19"/>
      <c r="I36" s="19"/>
    </row>
    <row r="37" spans="1:9" ht="18" customHeight="1" x14ac:dyDescent="0.25">
      <c r="B37" s="17"/>
      <c r="C37" s="113"/>
      <c r="D37" s="113"/>
      <c r="E37" s="13"/>
      <c r="F37" s="16"/>
      <c r="G37" s="19"/>
      <c r="H37" s="19"/>
      <c r="I37" s="19"/>
    </row>
    <row r="38" spans="1:9" ht="18" customHeight="1" x14ac:dyDescent="0.25">
      <c r="B38" s="18"/>
      <c r="C38" s="114"/>
      <c r="D38" s="114"/>
      <c r="E38" s="114"/>
    </row>
    <row r="39" spans="1:9" x14ac:dyDescent="0.25">
      <c r="B39" s="18" t="s">
        <v>52</v>
      </c>
      <c r="C39" s="114"/>
      <c r="D39" s="114">
        <f>D14-D36</f>
        <v>1436561.74</v>
      </c>
      <c r="E39" s="114"/>
    </row>
    <row r="40" spans="1:9" x14ac:dyDescent="0.25">
      <c r="B40" s="18"/>
      <c r="C40" s="15"/>
      <c r="D40" s="15"/>
    </row>
    <row r="41" spans="1:9" ht="60" x14ac:dyDescent="0.25">
      <c r="B41" s="79" t="s">
        <v>126</v>
      </c>
      <c r="C41" s="81"/>
      <c r="D41" s="15"/>
    </row>
    <row r="42" spans="1:9" x14ac:dyDescent="0.25">
      <c r="B42" s="18"/>
    </row>
    <row r="43" spans="1:9" x14ac:dyDescent="0.25">
      <c r="B43" s="75"/>
      <c r="C43" s="71"/>
      <c r="D43" s="71"/>
      <c r="E43" s="72"/>
      <c r="F43" s="74"/>
      <c r="G43" s="111"/>
    </row>
    <row r="44" spans="1:9" x14ac:dyDescent="0.25">
      <c r="B44" s="107"/>
      <c r="C44" s="141"/>
      <c r="D44"/>
      <c r="E44" s="6"/>
      <c r="F44"/>
      <c r="G44" s="87"/>
    </row>
    <row r="45" spans="1:9" x14ac:dyDescent="0.25">
      <c r="B45" s="107"/>
      <c r="C45" s="141"/>
      <c r="D45"/>
      <c r="E45" s="6"/>
      <c r="F45"/>
      <c r="G45" s="87"/>
    </row>
    <row r="46" spans="1:9" x14ac:dyDescent="0.25">
      <c r="B46" s="107"/>
      <c r="C46" s="141"/>
      <c r="D46"/>
      <c r="E46" s="6"/>
      <c r="F46"/>
      <c r="G46" s="87"/>
    </row>
    <row r="47" spans="1:9" x14ac:dyDescent="0.25">
      <c r="B47" s="108"/>
      <c r="C47" s="141"/>
      <c r="D47"/>
      <c r="E47" s="6"/>
      <c r="F47"/>
      <c r="G47" s="87"/>
      <c r="H47"/>
    </row>
    <row r="48" spans="1:9" x14ac:dyDescent="0.25">
      <c r="B48" s="108"/>
      <c r="C48" s="141"/>
      <c r="D48"/>
      <c r="F48"/>
      <c r="G48" s="87"/>
    </row>
    <row r="49" spans="2:7" x14ac:dyDescent="0.25">
      <c r="B49" s="107"/>
      <c r="C49" s="141"/>
      <c r="D49"/>
      <c r="E49" s="6"/>
      <c r="F49"/>
      <c r="G49" s="87"/>
    </row>
    <row r="50" spans="2:7" x14ac:dyDescent="0.25">
      <c r="B50" s="109"/>
      <c r="C50" s="141"/>
      <c r="D50"/>
      <c r="E50" s="6"/>
      <c r="F50"/>
      <c r="G50" s="87"/>
    </row>
    <row r="51" spans="2:7" x14ac:dyDescent="0.25">
      <c r="B51" s="109"/>
      <c r="C51" s="141"/>
      <c r="D51"/>
      <c r="F51" s="76"/>
      <c r="G51" s="88"/>
    </row>
    <row r="52" spans="2:7" x14ac:dyDescent="0.25">
      <c r="B52" s="109"/>
      <c r="C52" s="141"/>
      <c r="D52"/>
      <c r="F52" s="76"/>
      <c r="G52" s="88"/>
    </row>
    <row r="53" spans="2:7" x14ac:dyDescent="0.25">
      <c r="B53" s="110"/>
      <c r="C53" s="141"/>
      <c r="D53"/>
      <c r="E53" s="6"/>
      <c r="F53" s="76"/>
      <c r="G53" s="88"/>
    </row>
    <row r="54" spans="2:7" ht="14.45" customHeight="1" x14ac:dyDescent="0.25">
      <c r="B54" s="110"/>
      <c r="C54" s="141"/>
      <c r="D54"/>
      <c r="F54" s="102"/>
      <c r="G54" s="112"/>
    </row>
    <row r="55" spans="2:7" x14ac:dyDescent="0.25">
      <c r="B55" s="110"/>
      <c r="C55" s="113"/>
      <c r="D55"/>
      <c r="E55" s="102"/>
      <c r="F55" s="102"/>
      <c r="G55" s="112"/>
    </row>
    <row r="56" spans="2:7" x14ac:dyDescent="0.25">
      <c r="B56" s="78"/>
      <c r="C56" s="77"/>
      <c r="D56" s="73"/>
      <c r="E56" s="103"/>
      <c r="F56" s="103"/>
      <c r="G56" s="104"/>
    </row>
  </sheetData>
  <mergeCells count="1">
    <mergeCell ref="F18:I18"/>
  </mergeCells>
  <phoneticPr fontId="3" type="noConversion"/>
  <printOptions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6"/>
  <sheetViews>
    <sheetView workbookViewId="0">
      <pane ySplit="2" topLeftCell="A12" activePane="bottomLeft" state="frozen"/>
      <selection pane="bottomLeft" activeCell="A7" sqref="A7:C7"/>
    </sheetView>
  </sheetViews>
  <sheetFormatPr defaultColWidth="8.85546875" defaultRowHeight="15" x14ac:dyDescent="0.25"/>
  <cols>
    <col min="1" max="1" width="33.28515625" style="33" customWidth="1"/>
    <col min="2" max="2" width="19.140625" style="43" customWidth="1"/>
    <col min="3" max="3" width="12.85546875" style="33" bestFit="1" customWidth="1"/>
    <col min="4" max="5" width="6.28515625" style="33" customWidth="1"/>
    <col min="6" max="6" width="17.28515625" style="33" customWidth="1"/>
    <col min="7" max="7" width="20.85546875" style="33" bestFit="1" customWidth="1"/>
    <col min="8" max="8" width="12.85546875" style="38" bestFit="1" customWidth="1"/>
    <col min="9" max="9" width="8.85546875" style="33"/>
    <col min="10" max="10" width="18.85546875" style="33" bestFit="1" customWidth="1"/>
    <col min="11" max="11" width="19" style="33" bestFit="1" customWidth="1"/>
    <col min="12" max="12" width="16.85546875" style="33" bestFit="1" customWidth="1"/>
    <col min="13" max="13" width="12.140625" style="38" bestFit="1" customWidth="1"/>
    <col min="14" max="16" width="8.85546875" style="33"/>
    <col min="17" max="17" width="8.85546875" style="43"/>
    <col min="18" max="16384" width="8.85546875" style="33"/>
  </cols>
  <sheetData>
    <row r="1" spans="1:13" s="32" customFormat="1" ht="18.75" x14ac:dyDescent="0.3">
      <c r="A1" s="27" t="s">
        <v>58</v>
      </c>
      <c r="B1" s="82">
        <f>B535-G535</f>
        <v>67404.869999999966</v>
      </c>
      <c r="C1" s="89" t="s">
        <v>105</v>
      </c>
      <c r="G1" s="47"/>
      <c r="H1" s="47"/>
      <c r="M1" s="47"/>
    </row>
    <row r="2" spans="1:13" ht="30" x14ac:dyDescent="0.25">
      <c r="A2" s="48" t="s">
        <v>62</v>
      </c>
      <c r="B2" s="131">
        <v>67404.87</v>
      </c>
      <c r="C2" s="106">
        <v>45691</v>
      </c>
      <c r="D2"/>
    </row>
    <row r="4" spans="1:13" ht="45" x14ac:dyDescent="0.25">
      <c r="A4" s="32" t="s">
        <v>59</v>
      </c>
      <c r="B4" s="46" t="s">
        <v>47</v>
      </c>
      <c r="C4" s="31" t="s">
        <v>112</v>
      </c>
      <c r="D4" s="31"/>
      <c r="E4" s="32"/>
      <c r="F4" s="32" t="s">
        <v>61</v>
      </c>
      <c r="G4" s="46" t="s">
        <v>60</v>
      </c>
      <c r="H4" s="56" t="s">
        <v>66</v>
      </c>
      <c r="I4" s="32"/>
      <c r="J4" s="32" t="s">
        <v>67</v>
      </c>
      <c r="K4" s="46" t="s">
        <v>68</v>
      </c>
      <c r="L4" s="49" t="s">
        <v>63</v>
      </c>
      <c r="M4" s="47" t="s">
        <v>69</v>
      </c>
    </row>
    <row r="5" spans="1:13" x14ac:dyDescent="0.25">
      <c r="A5" s="132" t="s">
        <v>72</v>
      </c>
      <c r="B5" s="69">
        <v>500.83</v>
      </c>
      <c r="C5" s="70">
        <v>45658</v>
      </c>
      <c r="D5" s="70"/>
      <c r="F5" t="s">
        <v>133</v>
      </c>
      <c r="G5" s="20">
        <v>239.97</v>
      </c>
      <c r="H5" s="5">
        <v>45663.170520833337</v>
      </c>
      <c r="I5"/>
      <c r="J5" t="s">
        <v>134</v>
      </c>
      <c r="K5" s="20">
        <v>239.97</v>
      </c>
      <c r="L5" s="20">
        <v>0</v>
      </c>
      <c r="M5" s="5">
        <v>45663</v>
      </c>
    </row>
    <row r="6" spans="1:13" x14ac:dyDescent="0.25">
      <c r="A6" t="s">
        <v>132</v>
      </c>
      <c r="B6" s="20">
        <v>300000</v>
      </c>
      <c r="C6" s="5">
        <v>45663</v>
      </c>
      <c r="F6" t="s">
        <v>135</v>
      </c>
      <c r="G6" s="20">
        <v>9750</v>
      </c>
      <c r="H6" s="5">
        <v>45663.603310185186</v>
      </c>
      <c r="I6"/>
      <c r="J6" t="s">
        <v>136</v>
      </c>
      <c r="K6" s="20">
        <v>9750</v>
      </c>
      <c r="L6" s="20"/>
      <c r="M6" s="5">
        <v>45663</v>
      </c>
    </row>
    <row r="7" spans="1:13" x14ac:dyDescent="0.25">
      <c r="A7" t="s">
        <v>200</v>
      </c>
      <c r="B7" s="20">
        <v>2</v>
      </c>
      <c r="C7" s="5">
        <v>45673</v>
      </c>
      <c r="F7" t="s">
        <v>137</v>
      </c>
      <c r="G7" s="20">
        <v>4185.57</v>
      </c>
      <c r="H7" s="5">
        <v>45664.165798611109</v>
      </c>
      <c r="I7"/>
      <c r="J7" t="s">
        <v>138</v>
      </c>
      <c r="K7" s="20">
        <v>4185.57</v>
      </c>
      <c r="L7" s="20">
        <v>0</v>
      </c>
      <c r="M7" s="5">
        <v>45664</v>
      </c>
    </row>
    <row r="8" spans="1:13" x14ac:dyDescent="0.25">
      <c r="A8"/>
      <c r="B8" s="20"/>
      <c r="C8" s="5"/>
      <c r="F8" t="s">
        <v>139</v>
      </c>
      <c r="G8" s="20">
        <v>2616.02</v>
      </c>
      <c r="H8" s="5">
        <v>45670.503298611111</v>
      </c>
      <c r="I8"/>
      <c r="J8" t="s">
        <v>140</v>
      </c>
      <c r="K8" s="20">
        <v>2616.02</v>
      </c>
      <c r="L8" s="20">
        <v>0</v>
      </c>
      <c r="M8" s="5">
        <v>45670</v>
      </c>
    </row>
    <row r="9" spans="1:13" x14ac:dyDescent="0.25">
      <c r="C9" s="21"/>
      <c r="F9" t="s">
        <v>141</v>
      </c>
      <c r="G9" s="20">
        <v>15000</v>
      </c>
      <c r="H9" s="5">
        <v>45670.694675925923</v>
      </c>
      <c r="I9"/>
      <c r="J9" t="s">
        <v>142</v>
      </c>
      <c r="K9" s="20">
        <v>15000</v>
      </c>
      <c r="L9" s="20"/>
      <c r="M9" s="5">
        <v>45670</v>
      </c>
    </row>
    <row r="10" spans="1:13" x14ac:dyDescent="0.25">
      <c r="B10" s="130"/>
      <c r="C10" s="5"/>
      <c r="F10"/>
      <c r="G10"/>
      <c r="H10" s="5"/>
      <c r="I10"/>
      <c r="J10" t="s">
        <v>143</v>
      </c>
      <c r="K10" s="20">
        <v>0</v>
      </c>
      <c r="L10" s="20">
        <v>3135.61</v>
      </c>
      <c r="M10" s="5">
        <v>45670</v>
      </c>
    </row>
    <row r="11" spans="1:13" x14ac:dyDescent="0.25">
      <c r="C11" s="21"/>
      <c r="F11" t="s">
        <v>144</v>
      </c>
      <c r="G11" s="20">
        <v>597.48</v>
      </c>
      <c r="H11" s="5">
        <v>45671.16747685185</v>
      </c>
      <c r="I11"/>
      <c r="J11" t="s">
        <v>145</v>
      </c>
      <c r="K11" s="20">
        <v>597.48</v>
      </c>
      <c r="L11" s="20">
        <v>0</v>
      </c>
      <c r="M11" s="5">
        <v>45671</v>
      </c>
    </row>
    <row r="12" spans="1:13" x14ac:dyDescent="0.25">
      <c r="C12" s="21"/>
      <c r="F12" t="s">
        <v>146</v>
      </c>
      <c r="G12" s="20">
        <v>1198.22</v>
      </c>
      <c r="H12" s="5">
        <v>45671.513379629629</v>
      </c>
      <c r="I12"/>
      <c r="J12" t="s">
        <v>147</v>
      </c>
      <c r="K12" s="20">
        <v>1198.22</v>
      </c>
      <c r="L12" s="20">
        <v>0</v>
      </c>
      <c r="M12" s="5">
        <v>45671</v>
      </c>
    </row>
    <row r="13" spans="1:13" x14ac:dyDescent="0.25">
      <c r="C13" s="5"/>
      <c r="F13" t="s">
        <v>148</v>
      </c>
      <c r="G13" s="20">
        <v>18000</v>
      </c>
      <c r="H13" s="5">
        <v>45671.514467592591</v>
      </c>
      <c r="I13"/>
      <c r="J13" t="s">
        <v>149</v>
      </c>
      <c r="K13" s="20">
        <v>18000</v>
      </c>
      <c r="L13" s="20"/>
      <c r="M13" s="5">
        <v>45671</v>
      </c>
    </row>
    <row r="14" spans="1:13" x14ac:dyDescent="0.25">
      <c r="C14" s="5"/>
      <c r="F14" t="s">
        <v>150</v>
      </c>
      <c r="G14" s="20">
        <v>3250.9</v>
      </c>
      <c r="H14" s="5">
        <v>45671.775625000002</v>
      </c>
      <c r="I14"/>
      <c r="J14" t="s">
        <v>151</v>
      </c>
      <c r="K14" s="20">
        <v>3250.9</v>
      </c>
      <c r="L14" s="20">
        <v>0</v>
      </c>
      <c r="M14" s="5">
        <v>45671</v>
      </c>
    </row>
    <row r="15" spans="1:13" x14ac:dyDescent="0.25">
      <c r="C15" s="21"/>
      <c r="F15"/>
      <c r="G15"/>
      <c r="H15" s="5"/>
      <c r="I15"/>
      <c r="J15" t="s">
        <v>152</v>
      </c>
      <c r="K15" s="20">
        <v>0</v>
      </c>
      <c r="L15" s="20">
        <v>676.01</v>
      </c>
      <c r="M15" s="5">
        <v>45671</v>
      </c>
    </row>
    <row r="16" spans="1:13" x14ac:dyDescent="0.25">
      <c r="C16" s="5"/>
      <c r="F16" t="s">
        <v>153</v>
      </c>
      <c r="G16" s="20">
        <v>29515.200000000001</v>
      </c>
      <c r="H16" s="5">
        <v>45676.980810185189</v>
      </c>
      <c r="I16"/>
      <c r="J16" t="s">
        <v>154</v>
      </c>
      <c r="K16" s="20">
        <v>29515.200000000001</v>
      </c>
      <c r="L16" s="20">
        <v>0</v>
      </c>
      <c r="M16" s="5">
        <v>45676</v>
      </c>
    </row>
    <row r="17" spans="1:13" x14ac:dyDescent="0.25">
      <c r="C17" s="5"/>
      <c r="F17" t="s">
        <v>155</v>
      </c>
      <c r="G17" s="20">
        <v>1869.8</v>
      </c>
      <c r="H17" s="5">
        <v>45676.984050925923</v>
      </c>
      <c r="I17"/>
      <c r="J17" t="s">
        <v>156</v>
      </c>
      <c r="K17" s="20">
        <v>1869.8</v>
      </c>
      <c r="L17" s="20">
        <v>0</v>
      </c>
      <c r="M17" s="5">
        <v>45676</v>
      </c>
    </row>
    <row r="18" spans="1:13" x14ac:dyDescent="0.25">
      <c r="C18" s="21"/>
      <c r="F18" t="s">
        <v>157</v>
      </c>
      <c r="G18" s="20">
        <v>9442</v>
      </c>
      <c r="H18" s="5">
        <v>45677.438437500001</v>
      </c>
      <c r="I18"/>
      <c r="J18" t="s">
        <v>158</v>
      </c>
      <c r="K18" s="20">
        <v>9442</v>
      </c>
      <c r="L18" s="20">
        <v>0</v>
      </c>
      <c r="M18" s="5">
        <v>45677</v>
      </c>
    </row>
    <row r="19" spans="1:13" x14ac:dyDescent="0.25">
      <c r="C19" s="21"/>
      <c r="F19" t="s">
        <v>159</v>
      </c>
      <c r="G19" s="20">
        <v>3749.05</v>
      </c>
      <c r="H19" s="5">
        <v>45678.166192129633</v>
      </c>
      <c r="I19"/>
      <c r="J19" t="s">
        <v>160</v>
      </c>
      <c r="K19" s="20">
        <v>3749.05</v>
      </c>
      <c r="L19" s="20">
        <v>0</v>
      </c>
      <c r="M19" s="5">
        <v>45678</v>
      </c>
    </row>
    <row r="20" spans="1:13" x14ac:dyDescent="0.25">
      <c r="C20" s="21"/>
      <c r="F20" t="s">
        <v>161</v>
      </c>
      <c r="G20" s="20">
        <v>571.86</v>
      </c>
      <c r="H20" s="5">
        <v>45684.805300925924</v>
      </c>
      <c r="I20"/>
      <c r="J20" t="s">
        <v>162</v>
      </c>
      <c r="K20" s="20">
        <v>571.86</v>
      </c>
      <c r="L20" s="20">
        <v>0</v>
      </c>
      <c r="M20" s="5">
        <v>45684</v>
      </c>
    </row>
    <row r="21" spans="1:13" x14ac:dyDescent="0.25">
      <c r="C21" s="21"/>
      <c r="F21" t="s">
        <v>163</v>
      </c>
      <c r="G21" s="20">
        <v>1758.89</v>
      </c>
      <c r="H21" s="5">
        <v>45684.805613425924</v>
      </c>
      <c r="I21"/>
      <c r="J21" t="s">
        <v>164</v>
      </c>
      <c r="K21" s="20">
        <v>1758.89</v>
      </c>
      <c r="L21" s="20">
        <v>0</v>
      </c>
      <c r="M21" s="5">
        <v>45684</v>
      </c>
    </row>
    <row r="22" spans="1:13" x14ac:dyDescent="0.25">
      <c r="C22" s="21"/>
      <c r="F22" t="s">
        <v>165</v>
      </c>
      <c r="G22" s="20">
        <v>1694.11</v>
      </c>
      <c r="H22" s="5">
        <v>45684.806006944447</v>
      </c>
      <c r="I22"/>
      <c r="J22" t="s">
        <v>166</v>
      </c>
      <c r="K22" s="20">
        <v>1694.11</v>
      </c>
      <c r="L22" s="20">
        <v>0</v>
      </c>
      <c r="M22" s="5">
        <v>45684</v>
      </c>
    </row>
    <row r="23" spans="1:13" x14ac:dyDescent="0.25">
      <c r="C23" s="21"/>
      <c r="F23" t="s">
        <v>167</v>
      </c>
      <c r="G23" s="20">
        <v>185.63</v>
      </c>
      <c r="H23" s="5">
        <v>45684.806284722225</v>
      </c>
      <c r="I23"/>
      <c r="J23" t="s">
        <v>168</v>
      </c>
      <c r="K23" s="20">
        <v>185.63</v>
      </c>
      <c r="L23" s="20">
        <v>0</v>
      </c>
      <c r="M23" s="5">
        <v>45684</v>
      </c>
    </row>
    <row r="24" spans="1:13" x14ac:dyDescent="0.25">
      <c r="B24" s="20"/>
      <c r="C24" s="5"/>
      <c r="F24" t="s">
        <v>169</v>
      </c>
      <c r="G24" s="20">
        <v>729.1</v>
      </c>
      <c r="H24" s="5">
        <v>45684.806527777779</v>
      </c>
      <c r="I24"/>
      <c r="J24" t="s">
        <v>170</v>
      </c>
      <c r="K24" s="20">
        <v>729.1</v>
      </c>
      <c r="L24" s="20">
        <v>0</v>
      </c>
      <c r="M24" s="5">
        <v>45684</v>
      </c>
    </row>
    <row r="25" spans="1:13" x14ac:dyDescent="0.25">
      <c r="B25" s="20"/>
      <c r="C25" s="5"/>
      <c r="F25" t="s">
        <v>171</v>
      </c>
      <c r="G25" s="20">
        <v>467.09</v>
      </c>
      <c r="H25" s="5">
        <v>45684.806817129633</v>
      </c>
      <c r="I25"/>
      <c r="J25" t="s">
        <v>172</v>
      </c>
      <c r="K25" s="20">
        <v>467.09</v>
      </c>
      <c r="L25" s="20">
        <v>0</v>
      </c>
      <c r="M25" s="5">
        <v>45684</v>
      </c>
    </row>
    <row r="26" spans="1:13" x14ac:dyDescent="0.25">
      <c r="C26" s="21"/>
      <c r="F26" t="s">
        <v>173</v>
      </c>
      <c r="G26" s="20">
        <v>475.96</v>
      </c>
      <c r="H26" s="5">
        <v>45684.807071759256</v>
      </c>
      <c r="I26"/>
      <c r="J26" t="s">
        <v>174</v>
      </c>
      <c r="K26" s="20">
        <v>475.96</v>
      </c>
      <c r="L26" s="20">
        <v>0</v>
      </c>
      <c r="M26" s="5">
        <v>45684</v>
      </c>
    </row>
    <row r="27" spans="1:13" x14ac:dyDescent="0.25">
      <c r="C27" s="21"/>
      <c r="F27" t="s">
        <v>175</v>
      </c>
      <c r="G27" s="20">
        <v>370.93</v>
      </c>
      <c r="H27" s="5">
        <v>45684.807291666664</v>
      </c>
      <c r="I27"/>
      <c r="J27" t="s">
        <v>176</v>
      </c>
      <c r="K27" s="20">
        <v>370.93</v>
      </c>
      <c r="L27" s="20">
        <v>0</v>
      </c>
      <c r="M27" s="5">
        <v>45684</v>
      </c>
    </row>
    <row r="28" spans="1:13" x14ac:dyDescent="0.25">
      <c r="C28" s="21"/>
      <c r="F28" t="s">
        <v>177</v>
      </c>
      <c r="G28" s="20">
        <v>231.47</v>
      </c>
      <c r="H28" s="5">
        <v>45684.807523148149</v>
      </c>
      <c r="I28"/>
      <c r="J28" t="s">
        <v>178</v>
      </c>
      <c r="K28" s="20">
        <v>231.47</v>
      </c>
      <c r="L28" s="20">
        <v>0</v>
      </c>
      <c r="M28" s="5">
        <v>45684</v>
      </c>
    </row>
    <row r="29" spans="1:13" x14ac:dyDescent="0.25">
      <c r="C29" s="21"/>
      <c r="F29" t="s">
        <v>179</v>
      </c>
      <c r="G29" s="20">
        <v>485.97</v>
      </c>
      <c r="H29" s="5">
        <v>45685.170127314814</v>
      </c>
      <c r="I29"/>
      <c r="J29" t="s">
        <v>180</v>
      </c>
      <c r="K29" s="20">
        <v>485.97</v>
      </c>
      <c r="L29" s="20">
        <v>0</v>
      </c>
      <c r="M29" s="5">
        <v>45685</v>
      </c>
    </row>
    <row r="30" spans="1:13" x14ac:dyDescent="0.25">
      <c r="A30" s="2"/>
      <c r="C30" s="21"/>
      <c r="F30" t="s">
        <v>181</v>
      </c>
      <c r="G30" s="20">
        <v>299.95</v>
      </c>
      <c r="H30" s="5">
        <v>45687.165752314817</v>
      </c>
      <c r="I30"/>
      <c r="J30" t="s">
        <v>182</v>
      </c>
      <c r="K30" s="20">
        <v>299.95</v>
      </c>
      <c r="L30" s="20">
        <v>0</v>
      </c>
      <c r="M30" s="5">
        <v>45687</v>
      </c>
    </row>
    <row r="31" spans="1:13" x14ac:dyDescent="0.25">
      <c r="B31" s="59"/>
      <c r="C31" s="5"/>
      <c r="F31" t="s">
        <v>183</v>
      </c>
      <c r="G31" s="20">
        <v>3998.46</v>
      </c>
      <c r="H31" s="5">
        <v>45688.804270833331</v>
      </c>
      <c r="I31"/>
      <c r="J31" t="s">
        <v>184</v>
      </c>
      <c r="K31" s="20">
        <v>3998.46</v>
      </c>
      <c r="L31" s="20">
        <v>0</v>
      </c>
      <c r="M31" s="5">
        <v>45688</v>
      </c>
    </row>
    <row r="32" spans="1:13" x14ac:dyDescent="0.25">
      <c r="C32" s="21"/>
      <c r="F32" t="s">
        <v>185</v>
      </c>
      <c r="G32" s="20">
        <v>29924.240000000002</v>
      </c>
      <c r="H32" s="5">
        <v>45688.804837962962</v>
      </c>
      <c r="I32"/>
      <c r="J32" t="s">
        <v>186</v>
      </c>
      <c r="K32" s="20">
        <v>29924.240000000002</v>
      </c>
      <c r="L32" s="20">
        <v>0</v>
      </c>
      <c r="M32" s="5">
        <v>45688</v>
      </c>
    </row>
    <row r="33" spans="1:13" x14ac:dyDescent="0.25">
      <c r="A33" s="42"/>
      <c r="C33" s="21"/>
      <c r="F33" t="s">
        <v>187</v>
      </c>
      <c r="G33" s="20">
        <v>90011.24</v>
      </c>
      <c r="H33" s="5">
        <v>45688.805347222224</v>
      </c>
      <c r="I33"/>
      <c r="J33" t="s">
        <v>158</v>
      </c>
      <c r="K33" s="20">
        <v>90011.24</v>
      </c>
      <c r="L33" s="20">
        <v>0</v>
      </c>
      <c r="M33" s="5">
        <v>45688</v>
      </c>
    </row>
    <row r="34" spans="1:13" x14ac:dyDescent="0.25">
      <c r="C34" s="21"/>
      <c r="F34" t="s">
        <v>188</v>
      </c>
      <c r="G34" s="20">
        <v>485.04</v>
      </c>
      <c r="H34" s="5">
        <v>45688.805902777778</v>
      </c>
      <c r="I34"/>
      <c r="J34" t="s">
        <v>189</v>
      </c>
      <c r="K34" s="20">
        <v>485.04</v>
      </c>
      <c r="L34" s="20">
        <v>0</v>
      </c>
      <c r="M34" s="5">
        <v>45688</v>
      </c>
    </row>
    <row r="35" spans="1:13" x14ac:dyDescent="0.25">
      <c r="C35" s="21"/>
      <c r="F35" t="s">
        <v>190</v>
      </c>
      <c r="G35" s="20">
        <v>232.06</v>
      </c>
      <c r="H35" s="5">
        <v>45688.806469907409</v>
      </c>
      <c r="I35"/>
      <c r="J35" t="s">
        <v>191</v>
      </c>
      <c r="K35" s="20">
        <v>232.06</v>
      </c>
      <c r="L35" s="20">
        <v>0</v>
      </c>
      <c r="M35" s="5">
        <v>45688</v>
      </c>
    </row>
    <row r="36" spans="1:13" x14ac:dyDescent="0.25">
      <c r="C36" s="21"/>
      <c r="F36" t="s">
        <v>192</v>
      </c>
      <c r="G36" s="20">
        <v>488.16</v>
      </c>
      <c r="H36" s="5">
        <v>45688.806840277779</v>
      </c>
      <c r="I36"/>
      <c r="J36" t="s">
        <v>193</v>
      </c>
      <c r="K36" s="20">
        <v>488.16</v>
      </c>
      <c r="L36" s="20">
        <v>0</v>
      </c>
      <c r="M36" s="5">
        <v>45688</v>
      </c>
    </row>
    <row r="37" spans="1:13" x14ac:dyDescent="0.25">
      <c r="C37" s="21"/>
      <c r="F37" t="s">
        <v>194</v>
      </c>
      <c r="G37" s="20">
        <v>468.3</v>
      </c>
      <c r="H37" s="5">
        <v>45688.807187500002</v>
      </c>
      <c r="I37"/>
      <c r="J37" t="s">
        <v>195</v>
      </c>
      <c r="K37" s="20">
        <v>468.3</v>
      </c>
      <c r="L37" s="20">
        <v>0</v>
      </c>
      <c r="M37" s="5">
        <v>45688</v>
      </c>
    </row>
    <row r="38" spans="1:13" x14ac:dyDescent="0.25">
      <c r="B38"/>
      <c r="F38" t="s">
        <v>196</v>
      </c>
      <c r="G38" s="20">
        <v>237.53</v>
      </c>
      <c r="H38" s="5">
        <v>45688.807569444441</v>
      </c>
      <c r="I38"/>
      <c r="J38" t="s">
        <v>197</v>
      </c>
      <c r="K38" s="20">
        <v>237.53</v>
      </c>
      <c r="L38" s="20">
        <v>0</v>
      </c>
      <c r="M38" s="5">
        <v>45688</v>
      </c>
    </row>
    <row r="39" spans="1:13" x14ac:dyDescent="0.25">
      <c r="B39"/>
      <c r="F39" t="s">
        <v>198</v>
      </c>
      <c r="G39" s="20">
        <v>567.76</v>
      </c>
      <c r="H39" s="5">
        <v>45688.807951388888</v>
      </c>
      <c r="I39"/>
      <c r="J39" t="s">
        <v>199</v>
      </c>
      <c r="K39" s="20">
        <v>567.76</v>
      </c>
      <c r="L39" s="20">
        <v>0</v>
      </c>
      <c r="M39" s="5">
        <v>45688</v>
      </c>
    </row>
    <row r="40" spans="1:13" x14ac:dyDescent="0.25">
      <c r="B40"/>
      <c r="F40"/>
      <c r="G40" s="20"/>
      <c r="H40" s="5"/>
      <c r="I40"/>
      <c r="J40"/>
      <c r="K40" s="20"/>
      <c r="L40" s="20"/>
      <c r="M40" s="5"/>
    </row>
    <row r="41" spans="1:13" x14ac:dyDescent="0.25">
      <c r="B41"/>
      <c r="F41"/>
      <c r="G41" s="20"/>
      <c r="H41" s="5"/>
      <c r="I41"/>
      <c r="J41"/>
      <c r="K41" s="20"/>
      <c r="L41" s="20"/>
      <c r="M41" s="5"/>
    </row>
    <row r="42" spans="1:13" x14ac:dyDescent="0.25">
      <c r="B42"/>
      <c r="F42"/>
      <c r="G42" s="20"/>
      <c r="H42" s="5"/>
      <c r="I42"/>
      <c r="J42"/>
      <c r="K42" s="20"/>
      <c r="L42" s="20"/>
      <c r="M42" s="5"/>
    </row>
    <row r="43" spans="1:13" x14ac:dyDescent="0.25">
      <c r="B43"/>
      <c r="F43"/>
      <c r="G43" s="20"/>
      <c r="H43" s="5"/>
      <c r="I43"/>
      <c r="J43"/>
      <c r="K43" s="20"/>
      <c r="L43" s="20"/>
      <c r="M43" s="5"/>
    </row>
    <row r="44" spans="1:13" x14ac:dyDescent="0.25">
      <c r="B44"/>
      <c r="F44"/>
      <c r="G44" s="20"/>
      <c r="H44" s="5"/>
      <c r="I44"/>
      <c r="J44"/>
      <c r="K44" s="20"/>
      <c r="L44" s="20"/>
      <c r="M44" s="5"/>
    </row>
    <row r="45" spans="1:13" x14ac:dyDescent="0.25">
      <c r="B45"/>
      <c r="F45"/>
      <c r="G45" s="20"/>
      <c r="H45" s="5"/>
      <c r="I45"/>
      <c r="J45"/>
      <c r="K45" s="20"/>
      <c r="L45" s="20"/>
      <c r="M45" s="5"/>
    </row>
    <row r="46" spans="1:13" x14ac:dyDescent="0.25">
      <c r="B46"/>
      <c r="F46"/>
      <c r="G46" s="20"/>
      <c r="H46" s="5"/>
      <c r="I46"/>
      <c r="J46"/>
      <c r="K46" s="20"/>
      <c r="L46" s="20"/>
      <c r="M46" s="5"/>
    </row>
    <row r="47" spans="1:13" x14ac:dyDescent="0.25">
      <c r="B47"/>
      <c r="F47"/>
      <c r="G47" s="20"/>
      <c r="H47" s="5"/>
      <c r="I47"/>
      <c r="J47"/>
      <c r="K47" s="20"/>
      <c r="L47" s="20"/>
      <c r="M47" s="5"/>
    </row>
    <row r="48" spans="1:13" x14ac:dyDescent="0.25">
      <c r="B48"/>
      <c r="F48"/>
      <c r="G48" s="20"/>
      <c r="H48" s="5"/>
      <c r="I48"/>
      <c r="J48"/>
      <c r="K48" s="20"/>
      <c r="L48" s="20"/>
      <c r="M48" s="5"/>
    </row>
    <row r="49" spans="2:13" x14ac:dyDescent="0.25">
      <c r="B49"/>
      <c r="F49"/>
      <c r="G49" s="20"/>
      <c r="H49" s="5"/>
      <c r="I49"/>
      <c r="J49"/>
      <c r="K49" s="20"/>
      <c r="L49" s="20"/>
      <c r="M49" s="5"/>
    </row>
    <row r="50" spans="2:13" x14ac:dyDescent="0.25">
      <c r="B50"/>
      <c r="F50"/>
      <c r="G50" s="20"/>
      <c r="H50" s="5"/>
      <c r="I50"/>
      <c r="J50"/>
      <c r="K50" s="20"/>
      <c r="L50" s="20"/>
      <c r="M50" s="5"/>
    </row>
    <row r="51" spans="2:13" x14ac:dyDescent="0.25">
      <c r="B51"/>
      <c r="F51"/>
      <c r="G51" s="20"/>
      <c r="H51" s="5"/>
      <c r="I51"/>
      <c r="J51"/>
      <c r="K51" s="20"/>
      <c r="L51" s="20"/>
      <c r="M51" s="5"/>
    </row>
    <row r="52" spans="2:13" x14ac:dyDescent="0.25">
      <c r="B52"/>
      <c r="F52"/>
      <c r="G52" s="20"/>
      <c r="H52" s="5"/>
      <c r="I52"/>
      <c r="J52"/>
      <c r="K52" s="20"/>
      <c r="L52" s="20"/>
      <c r="M52" s="5"/>
    </row>
    <row r="53" spans="2:13" x14ac:dyDescent="0.25">
      <c r="B53"/>
      <c r="F53"/>
      <c r="G53" s="20"/>
      <c r="H53" s="5"/>
      <c r="I53"/>
      <c r="J53"/>
      <c r="K53" s="20"/>
      <c r="L53" s="20"/>
      <c r="M53" s="5"/>
    </row>
    <row r="54" spans="2:13" x14ac:dyDescent="0.25">
      <c r="B54"/>
      <c r="F54"/>
      <c r="G54" s="20"/>
      <c r="H54" s="5"/>
      <c r="I54"/>
      <c r="J54"/>
      <c r="K54" s="20"/>
      <c r="L54" s="20"/>
      <c r="M54" s="5"/>
    </row>
    <row r="55" spans="2:13" x14ac:dyDescent="0.25">
      <c r="B55"/>
      <c r="F55"/>
      <c r="G55" s="20"/>
      <c r="H55" s="5"/>
      <c r="I55"/>
      <c r="J55"/>
      <c r="K55" s="20"/>
      <c r="L55" s="20"/>
      <c r="M55" s="5"/>
    </row>
    <row r="56" spans="2:13" x14ac:dyDescent="0.25">
      <c r="B56"/>
      <c r="F56"/>
      <c r="G56" s="20"/>
      <c r="H56" s="5"/>
      <c r="I56"/>
      <c r="J56"/>
      <c r="K56" s="20"/>
      <c r="L56" s="20"/>
      <c r="M56" s="5"/>
    </row>
    <row r="57" spans="2:13" x14ac:dyDescent="0.25">
      <c r="B57"/>
      <c r="F57"/>
      <c r="G57" s="20"/>
      <c r="H57" s="5"/>
      <c r="I57"/>
      <c r="J57"/>
      <c r="K57" s="20"/>
      <c r="L57" s="20"/>
      <c r="M57" s="5"/>
    </row>
    <row r="58" spans="2:13" x14ac:dyDescent="0.25">
      <c r="B58"/>
      <c r="F58"/>
      <c r="G58" s="20"/>
      <c r="H58" s="5"/>
      <c r="I58"/>
      <c r="J58"/>
      <c r="K58" s="20"/>
      <c r="L58" s="20"/>
      <c r="M58" s="5"/>
    </row>
    <row r="59" spans="2:13" x14ac:dyDescent="0.25">
      <c r="B59"/>
      <c r="F59"/>
      <c r="G59" s="20"/>
      <c r="H59" s="5"/>
      <c r="I59"/>
      <c r="J59"/>
      <c r="K59" s="20"/>
      <c r="L59" s="20"/>
      <c r="M59" s="5"/>
    </row>
    <row r="60" spans="2:13" x14ac:dyDescent="0.25">
      <c r="B60"/>
      <c r="F60"/>
      <c r="G60" s="20"/>
      <c r="H60" s="5"/>
      <c r="I60"/>
      <c r="J60"/>
      <c r="K60" s="20"/>
      <c r="L60" s="20"/>
      <c r="M60" s="5"/>
    </row>
    <row r="61" spans="2:13" x14ac:dyDescent="0.25">
      <c r="B61"/>
      <c r="F61"/>
      <c r="G61" s="20"/>
      <c r="H61" s="5"/>
      <c r="I61"/>
      <c r="J61"/>
      <c r="K61" s="20"/>
      <c r="L61" s="20"/>
      <c r="M61" s="5"/>
    </row>
    <row r="62" spans="2:13" x14ac:dyDescent="0.25">
      <c r="B62"/>
      <c r="F62"/>
      <c r="G62" s="20"/>
      <c r="H62" s="5"/>
      <c r="I62"/>
      <c r="J62"/>
      <c r="K62" s="20"/>
      <c r="L62" s="20"/>
      <c r="M62" s="5"/>
    </row>
    <row r="63" spans="2:13" x14ac:dyDescent="0.25">
      <c r="B63"/>
      <c r="F63"/>
      <c r="G63" s="20"/>
      <c r="H63" s="5"/>
      <c r="I63"/>
      <c r="J63"/>
      <c r="K63" s="20"/>
      <c r="L63" s="20"/>
      <c r="M63" s="5"/>
    </row>
    <row r="64" spans="2:13" x14ac:dyDescent="0.25">
      <c r="B64"/>
      <c r="F64"/>
      <c r="G64" s="20"/>
      <c r="H64" s="5"/>
      <c r="I64"/>
      <c r="J64"/>
      <c r="K64" s="20"/>
      <c r="L64" s="20"/>
      <c r="M64" s="5"/>
    </row>
    <row r="65" spans="1:13" x14ac:dyDescent="0.25">
      <c r="B65"/>
      <c r="F65"/>
      <c r="G65" s="20"/>
      <c r="H65" s="5"/>
      <c r="I65"/>
      <c r="J65"/>
      <c r="K65" s="20"/>
      <c r="L65" s="20"/>
      <c r="M65" s="5"/>
    </row>
    <row r="66" spans="1:13" x14ac:dyDescent="0.25">
      <c r="B66"/>
      <c r="F66"/>
      <c r="G66" s="20"/>
      <c r="H66" s="5"/>
      <c r="I66"/>
      <c r="J66"/>
      <c r="K66" s="20"/>
      <c r="L66" s="20"/>
      <c r="M66" s="5"/>
    </row>
    <row r="67" spans="1:13" x14ac:dyDescent="0.25">
      <c r="B67"/>
      <c r="F67"/>
      <c r="G67" s="20"/>
      <c r="H67" s="5"/>
      <c r="I67"/>
      <c r="J67"/>
      <c r="K67" s="20"/>
      <c r="L67" s="20"/>
      <c r="M67" s="5"/>
    </row>
    <row r="68" spans="1:13" x14ac:dyDescent="0.25">
      <c r="B68"/>
      <c r="F68"/>
      <c r="G68" s="20"/>
      <c r="H68" s="5"/>
      <c r="I68"/>
      <c r="J68"/>
      <c r="K68" s="20"/>
      <c r="L68" s="20"/>
      <c r="M68" s="5"/>
    </row>
    <row r="69" spans="1:13" x14ac:dyDescent="0.25">
      <c r="B69"/>
      <c r="F69"/>
      <c r="G69" s="20"/>
      <c r="H69" s="5"/>
      <c r="I69"/>
      <c r="J69"/>
      <c r="K69" s="20"/>
      <c r="L69" s="20"/>
      <c r="M69" s="5"/>
    </row>
    <row r="70" spans="1:13" x14ac:dyDescent="0.25">
      <c r="B70"/>
      <c r="F70"/>
      <c r="G70" s="20"/>
      <c r="H70" s="5"/>
      <c r="I70"/>
      <c r="J70"/>
      <c r="K70" s="20"/>
      <c r="L70" s="20"/>
      <c r="M70" s="5"/>
    </row>
    <row r="71" spans="1:13" x14ac:dyDescent="0.25">
      <c r="B71"/>
      <c r="F71"/>
      <c r="G71" s="20"/>
      <c r="H71" s="5"/>
      <c r="I71"/>
      <c r="J71"/>
      <c r="K71" s="20"/>
      <c r="L71" s="20"/>
      <c r="M71" s="5"/>
    </row>
    <row r="72" spans="1:13" x14ac:dyDescent="0.25">
      <c r="B72"/>
      <c r="F72"/>
      <c r="G72" s="20"/>
      <c r="H72" s="5"/>
      <c r="I72"/>
      <c r="J72"/>
      <c r="K72" s="20"/>
      <c r="L72" s="20"/>
      <c r="M72" s="5"/>
    </row>
    <row r="73" spans="1:13" x14ac:dyDescent="0.25">
      <c r="B73"/>
      <c r="F73"/>
      <c r="G73" s="20"/>
      <c r="H73" s="5"/>
      <c r="I73"/>
      <c r="J73"/>
      <c r="K73" s="20"/>
      <c r="L73" s="20"/>
      <c r="M73" s="5"/>
    </row>
    <row r="74" spans="1:13" x14ac:dyDescent="0.25">
      <c r="B74"/>
      <c r="F74"/>
      <c r="G74" s="20"/>
      <c r="H74" s="5"/>
      <c r="I74"/>
      <c r="J74"/>
      <c r="K74" s="20"/>
      <c r="L74" s="20"/>
      <c r="M74" s="5"/>
    </row>
    <row r="75" spans="1:13" x14ac:dyDescent="0.25">
      <c r="B75"/>
      <c r="F75"/>
      <c r="G75" s="20"/>
      <c r="H75" s="5"/>
      <c r="I75"/>
      <c r="J75"/>
      <c r="K75" s="20"/>
      <c r="L75" s="20"/>
      <c r="M75" s="5"/>
    </row>
    <row r="76" spans="1:13" x14ac:dyDescent="0.25">
      <c r="B76"/>
      <c r="F76"/>
      <c r="G76" s="20"/>
      <c r="H76" s="5"/>
      <c r="I76"/>
      <c r="J76"/>
      <c r="K76" s="20"/>
      <c r="L76" s="20"/>
      <c r="M76" s="5"/>
    </row>
    <row r="77" spans="1:13" x14ac:dyDescent="0.25">
      <c r="B77"/>
      <c r="F77"/>
      <c r="G77" s="20"/>
      <c r="H77" s="5"/>
      <c r="I77"/>
      <c r="J77"/>
      <c r="K77" s="20"/>
      <c r="L77" s="20"/>
      <c r="M77" s="5"/>
    </row>
    <row r="78" spans="1:13" x14ac:dyDescent="0.25">
      <c r="A78" s="52"/>
      <c r="B78"/>
      <c r="F78"/>
      <c r="G78" s="20"/>
      <c r="H78" s="5"/>
      <c r="I78"/>
      <c r="J78"/>
      <c r="K78" s="20"/>
      <c r="L78" s="20"/>
      <c r="M78" s="5"/>
    </row>
    <row r="79" spans="1:13" x14ac:dyDescent="0.25">
      <c r="A79" s="52"/>
      <c r="B79"/>
      <c r="F79"/>
      <c r="G79" s="20"/>
      <c r="H79" s="5"/>
      <c r="I79"/>
      <c r="J79"/>
      <c r="K79" s="20"/>
      <c r="L79" s="20"/>
      <c r="M79" s="5"/>
    </row>
    <row r="80" spans="1:13" x14ac:dyDescent="0.25">
      <c r="B80"/>
      <c r="F80"/>
      <c r="G80" s="20"/>
      <c r="H80" s="5"/>
      <c r="I80"/>
      <c r="J80"/>
      <c r="K80" s="20"/>
      <c r="L80" s="20"/>
      <c r="M80" s="5"/>
    </row>
    <row r="81" spans="2:13" x14ac:dyDescent="0.25">
      <c r="B81"/>
      <c r="F81"/>
      <c r="G81" s="20"/>
      <c r="H81" s="5"/>
      <c r="I81"/>
      <c r="J81"/>
      <c r="K81" s="20"/>
      <c r="L81" s="20"/>
      <c r="M81" s="5"/>
    </row>
    <row r="82" spans="2:13" x14ac:dyDescent="0.25">
      <c r="B82"/>
      <c r="F82"/>
      <c r="G82" s="20"/>
      <c r="H82" s="5"/>
      <c r="I82"/>
      <c r="J82"/>
      <c r="K82" s="20"/>
      <c r="L82" s="20"/>
      <c r="M82" s="5"/>
    </row>
    <row r="83" spans="2:13" x14ac:dyDescent="0.25">
      <c r="B83"/>
      <c r="F83"/>
      <c r="G83" s="20"/>
      <c r="H83" s="5"/>
      <c r="I83"/>
      <c r="J83"/>
      <c r="K83" s="20"/>
      <c r="L83" s="20"/>
      <c r="M83" s="5"/>
    </row>
    <row r="84" spans="2:13" x14ac:dyDescent="0.25">
      <c r="B84"/>
      <c r="F84"/>
      <c r="G84" s="20"/>
      <c r="H84" s="5"/>
      <c r="I84"/>
      <c r="J84"/>
      <c r="K84" s="20"/>
      <c r="L84" s="20"/>
      <c r="M84" s="5"/>
    </row>
    <row r="85" spans="2:13" x14ac:dyDescent="0.25">
      <c r="B85"/>
      <c r="F85"/>
      <c r="G85" s="20"/>
      <c r="H85" s="5"/>
      <c r="I85"/>
      <c r="J85"/>
      <c r="K85" s="20"/>
      <c r="L85" s="20"/>
      <c r="M85" s="5"/>
    </row>
    <row r="86" spans="2:13" x14ac:dyDescent="0.25">
      <c r="B86"/>
      <c r="F86"/>
      <c r="G86" s="20"/>
      <c r="H86" s="5"/>
      <c r="I86"/>
      <c r="J86"/>
      <c r="K86" s="20"/>
      <c r="L86" s="20"/>
      <c r="M86" s="5"/>
    </row>
    <row r="87" spans="2:13" x14ac:dyDescent="0.25">
      <c r="B87"/>
      <c r="F87"/>
      <c r="G87" s="20"/>
      <c r="H87" s="5"/>
      <c r="I87"/>
      <c r="J87"/>
      <c r="K87" s="20"/>
      <c r="L87" s="20"/>
      <c r="M87" s="5"/>
    </row>
    <row r="88" spans="2:13" x14ac:dyDescent="0.25">
      <c r="B88"/>
      <c r="F88"/>
      <c r="G88" s="20"/>
      <c r="H88" s="5"/>
      <c r="I88"/>
      <c r="J88"/>
      <c r="K88" s="20"/>
      <c r="L88" s="20"/>
      <c r="M88" s="5"/>
    </row>
    <row r="89" spans="2:13" x14ac:dyDescent="0.25">
      <c r="B89"/>
      <c r="F89"/>
      <c r="G89" s="20"/>
      <c r="H89" s="5"/>
      <c r="I89"/>
      <c r="J89"/>
      <c r="K89" s="20"/>
      <c r="L89" s="20"/>
      <c r="M89" s="5"/>
    </row>
    <row r="90" spans="2:13" x14ac:dyDescent="0.25">
      <c r="B90"/>
      <c r="F90"/>
      <c r="G90" s="20"/>
      <c r="H90" s="5"/>
      <c r="I90"/>
      <c r="J90"/>
      <c r="K90" s="20"/>
      <c r="L90" s="20"/>
      <c r="M90" s="5"/>
    </row>
    <row r="91" spans="2:13" x14ac:dyDescent="0.25">
      <c r="B91"/>
      <c r="F91"/>
      <c r="G91" s="20"/>
      <c r="H91" s="5"/>
      <c r="I91"/>
      <c r="J91"/>
      <c r="K91" s="20"/>
      <c r="L91" s="20"/>
      <c r="M91" s="5"/>
    </row>
    <row r="92" spans="2:13" x14ac:dyDescent="0.25">
      <c r="F92"/>
      <c r="G92" s="20"/>
      <c r="H92" s="5"/>
      <c r="I92"/>
      <c r="J92"/>
      <c r="K92" s="20"/>
      <c r="L92" s="20"/>
      <c r="M92" s="5"/>
    </row>
    <row r="93" spans="2:13" x14ac:dyDescent="0.25">
      <c r="F93"/>
      <c r="G93" s="20"/>
      <c r="H93" s="5"/>
      <c r="I93"/>
      <c r="J93"/>
      <c r="K93" s="20"/>
      <c r="L93" s="20"/>
      <c r="M93" s="5"/>
    </row>
    <row r="94" spans="2:13" x14ac:dyDescent="0.25">
      <c r="F94"/>
      <c r="G94" s="20"/>
      <c r="H94" s="5"/>
      <c r="I94"/>
      <c r="J94"/>
      <c r="K94" s="20"/>
      <c r="L94" s="20"/>
      <c r="M94" s="5"/>
    </row>
    <row r="95" spans="2:13" x14ac:dyDescent="0.25">
      <c r="F95"/>
      <c r="G95" s="20"/>
      <c r="H95" s="5"/>
      <c r="I95"/>
      <c r="J95"/>
      <c r="K95" s="20"/>
      <c r="L95" s="20"/>
      <c r="M95" s="5"/>
    </row>
    <row r="96" spans="2:13" x14ac:dyDescent="0.25">
      <c r="F96"/>
      <c r="G96" s="20"/>
      <c r="H96" s="5"/>
      <c r="I96"/>
      <c r="J96"/>
      <c r="K96" s="20"/>
      <c r="L96" s="20"/>
      <c r="M96" s="5"/>
    </row>
    <row r="97" spans="6:13" x14ac:dyDescent="0.25">
      <c r="F97"/>
      <c r="G97" s="20"/>
      <c r="H97" s="5"/>
      <c r="I97"/>
      <c r="J97"/>
      <c r="K97" s="20"/>
      <c r="L97" s="20"/>
      <c r="M97" s="5"/>
    </row>
    <row r="98" spans="6:13" x14ac:dyDescent="0.25">
      <c r="F98"/>
      <c r="G98" s="20"/>
      <c r="H98" s="5"/>
      <c r="I98"/>
      <c r="J98"/>
      <c r="K98" s="20"/>
      <c r="L98" s="20"/>
      <c r="M98" s="5"/>
    </row>
    <row r="99" spans="6:13" x14ac:dyDescent="0.25">
      <c r="F99"/>
      <c r="G99" s="20"/>
      <c r="H99" s="5"/>
      <c r="I99"/>
      <c r="J99"/>
      <c r="K99" s="20"/>
      <c r="L99" s="20"/>
      <c r="M99" s="5"/>
    </row>
    <row r="100" spans="6:13" x14ac:dyDescent="0.25">
      <c r="F100"/>
      <c r="G100" s="20"/>
      <c r="H100" s="5"/>
      <c r="I100"/>
      <c r="J100"/>
      <c r="K100" s="20"/>
      <c r="L100" s="20"/>
      <c r="M100" s="5"/>
    </row>
    <row r="101" spans="6:13" x14ac:dyDescent="0.25">
      <c r="F101"/>
      <c r="G101" s="20"/>
      <c r="H101" s="5"/>
      <c r="I101"/>
      <c r="J101"/>
      <c r="K101" s="20"/>
      <c r="L101" s="20"/>
      <c r="M101" s="5"/>
    </row>
    <row r="102" spans="6:13" x14ac:dyDescent="0.25">
      <c r="F102"/>
      <c r="G102" s="20"/>
      <c r="H102" s="5"/>
      <c r="I102"/>
      <c r="J102"/>
      <c r="K102" s="20"/>
      <c r="L102" s="20"/>
      <c r="M102" s="5"/>
    </row>
    <row r="103" spans="6:13" x14ac:dyDescent="0.25">
      <c r="F103"/>
      <c r="G103" s="20"/>
      <c r="H103" s="5"/>
      <c r="I103"/>
      <c r="J103"/>
      <c r="K103" s="20"/>
      <c r="L103" s="20"/>
      <c r="M103" s="5"/>
    </row>
    <row r="104" spans="6:13" x14ac:dyDescent="0.25">
      <c r="F104"/>
      <c r="G104" s="20"/>
      <c r="H104" s="5"/>
      <c r="I104"/>
      <c r="J104"/>
      <c r="K104" s="20"/>
      <c r="L104" s="20"/>
      <c r="M104" s="5"/>
    </row>
    <row r="105" spans="6:13" x14ac:dyDescent="0.25">
      <c r="F105"/>
      <c r="G105" s="20"/>
      <c r="H105" s="5"/>
      <c r="I105"/>
      <c r="J105"/>
      <c r="K105" s="20"/>
      <c r="L105" s="20"/>
      <c r="M105" s="5"/>
    </row>
    <row r="106" spans="6:13" x14ac:dyDescent="0.25">
      <c r="F106"/>
      <c r="G106" s="20"/>
      <c r="H106" s="5"/>
      <c r="I106"/>
      <c r="J106"/>
      <c r="K106" s="20"/>
      <c r="L106" s="20"/>
      <c r="M106" s="5"/>
    </row>
    <row r="107" spans="6:13" x14ac:dyDescent="0.25">
      <c r="F107"/>
      <c r="G107" s="20"/>
      <c r="H107" s="5"/>
      <c r="I107"/>
      <c r="J107"/>
      <c r="K107" s="20"/>
      <c r="L107" s="20"/>
      <c r="M107" s="5"/>
    </row>
    <row r="108" spans="6:13" x14ac:dyDescent="0.25">
      <c r="F108"/>
      <c r="G108" s="20"/>
      <c r="H108" s="5"/>
      <c r="I108"/>
      <c r="J108"/>
      <c r="K108" s="20"/>
      <c r="L108" s="20"/>
      <c r="M108" s="5"/>
    </row>
    <row r="109" spans="6:13" x14ac:dyDescent="0.25">
      <c r="F109"/>
      <c r="G109" s="20"/>
      <c r="H109" s="5"/>
      <c r="I109"/>
      <c r="J109"/>
      <c r="K109" s="20"/>
      <c r="L109" s="20"/>
      <c r="M109" s="5"/>
    </row>
    <row r="110" spans="6:13" x14ac:dyDescent="0.25">
      <c r="F110"/>
      <c r="G110" s="20"/>
      <c r="H110" s="5"/>
      <c r="I110"/>
      <c r="J110"/>
      <c r="K110" s="20"/>
      <c r="L110" s="20"/>
      <c r="M110" s="5"/>
    </row>
    <row r="111" spans="6:13" x14ac:dyDescent="0.25">
      <c r="F111"/>
      <c r="G111" s="20"/>
      <c r="H111" s="5"/>
      <c r="I111"/>
      <c r="J111"/>
      <c r="K111" s="20"/>
      <c r="L111" s="20"/>
      <c r="M111" s="5"/>
    </row>
    <row r="112" spans="6:13" x14ac:dyDescent="0.25">
      <c r="F112"/>
      <c r="G112" s="20"/>
      <c r="H112" s="5"/>
      <c r="I112"/>
      <c r="J112"/>
      <c r="K112" s="20"/>
      <c r="L112" s="20"/>
      <c r="M112" s="5"/>
    </row>
    <row r="113" spans="6:13" x14ac:dyDescent="0.25">
      <c r="F113"/>
      <c r="G113" s="20"/>
      <c r="H113" s="5"/>
      <c r="I113"/>
      <c r="J113"/>
      <c r="K113" s="20"/>
      <c r="L113" s="20"/>
      <c r="M113" s="5"/>
    </row>
    <row r="114" spans="6:13" x14ac:dyDescent="0.25">
      <c r="F114"/>
      <c r="G114" s="20"/>
      <c r="H114" s="5"/>
      <c r="I114"/>
      <c r="J114"/>
      <c r="K114" s="20"/>
      <c r="L114" s="20"/>
      <c r="M114" s="5"/>
    </row>
    <row r="115" spans="6:13" x14ac:dyDescent="0.25">
      <c r="F115"/>
      <c r="G115" s="20"/>
      <c r="H115" s="5"/>
      <c r="I115"/>
      <c r="J115"/>
      <c r="K115" s="20"/>
      <c r="L115" s="20"/>
      <c r="M115" s="5"/>
    </row>
    <row r="116" spans="6:13" x14ac:dyDescent="0.25">
      <c r="F116"/>
      <c r="G116" s="20"/>
      <c r="H116" s="5"/>
      <c r="I116"/>
      <c r="J116"/>
      <c r="K116" s="20"/>
      <c r="L116" s="20"/>
      <c r="M116" s="5"/>
    </row>
    <row r="117" spans="6:13" x14ac:dyDescent="0.25">
      <c r="F117"/>
      <c r="G117" s="20"/>
      <c r="H117" s="5"/>
      <c r="I117"/>
      <c r="J117"/>
      <c r="K117" s="20"/>
      <c r="L117" s="20"/>
      <c r="M117" s="5"/>
    </row>
    <row r="118" spans="6:13" x14ac:dyDescent="0.25">
      <c r="F118"/>
      <c r="G118" s="20"/>
      <c r="H118" s="5"/>
      <c r="I118"/>
      <c r="J118"/>
      <c r="K118" s="20"/>
      <c r="L118" s="20"/>
      <c r="M118" s="5"/>
    </row>
    <row r="119" spans="6:13" x14ac:dyDescent="0.25">
      <c r="F119"/>
      <c r="G119" s="20"/>
      <c r="H119" s="5"/>
      <c r="I119"/>
      <c r="J119"/>
      <c r="K119" s="20"/>
      <c r="L119" s="20"/>
      <c r="M119" s="5"/>
    </row>
    <row r="120" spans="6:13" x14ac:dyDescent="0.25">
      <c r="F120"/>
      <c r="G120" s="20"/>
      <c r="H120" s="5"/>
      <c r="I120"/>
      <c r="J120"/>
      <c r="K120" s="20"/>
      <c r="L120" s="20"/>
      <c r="M120" s="5"/>
    </row>
    <row r="121" spans="6:13" x14ac:dyDescent="0.25">
      <c r="F121"/>
      <c r="G121" s="20"/>
      <c r="H121" s="5"/>
      <c r="I121"/>
      <c r="J121"/>
      <c r="K121" s="20"/>
      <c r="L121" s="20"/>
      <c r="M121" s="5"/>
    </row>
    <row r="122" spans="6:13" x14ac:dyDescent="0.25">
      <c r="F122"/>
      <c r="G122" s="20"/>
      <c r="H122" s="5"/>
      <c r="I122"/>
      <c r="J122"/>
      <c r="K122" s="20"/>
      <c r="L122" s="20"/>
      <c r="M122" s="5"/>
    </row>
    <row r="123" spans="6:13" x14ac:dyDescent="0.25">
      <c r="F123"/>
      <c r="G123" s="20"/>
      <c r="H123" s="5"/>
      <c r="I123"/>
      <c r="J123"/>
      <c r="K123" s="20"/>
      <c r="L123" s="20"/>
      <c r="M123" s="5"/>
    </row>
    <row r="124" spans="6:13" x14ac:dyDescent="0.25">
      <c r="F124"/>
      <c r="G124" s="20"/>
      <c r="H124" s="5"/>
      <c r="I124"/>
      <c r="J124"/>
      <c r="K124" s="20"/>
      <c r="L124" s="20"/>
      <c r="M124" s="5"/>
    </row>
    <row r="125" spans="6:13" x14ac:dyDescent="0.25">
      <c r="F125"/>
      <c r="G125" s="20"/>
      <c r="H125" s="5"/>
      <c r="I125"/>
      <c r="J125"/>
      <c r="K125" s="20"/>
      <c r="L125" s="20"/>
      <c r="M125" s="5"/>
    </row>
    <row r="126" spans="6:13" x14ac:dyDescent="0.25">
      <c r="F126"/>
      <c r="G126" s="20"/>
      <c r="H126" s="5"/>
      <c r="I126"/>
      <c r="J126"/>
      <c r="K126" s="20"/>
      <c r="L126" s="20"/>
      <c r="M126" s="5"/>
    </row>
    <row r="127" spans="6:13" x14ac:dyDescent="0.25">
      <c r="F127"/>
      <c r="G127" s="20"/>
      <c r="H127" s="5"/>
      <c r="I127"/>
      <c r="J127"/>
      <c r="K127" s="20"/>
      <c r="L127" s="20"/>
      <c r="M127" s="5"/>
    </row>
    <row r="128" spans="6:13" x14ac:dyDescent="0.25">
      <c r="F128"/>
      <c r="G128" s="20"/>
      <c r="H128" s="5"/>
      <c r="I128"/>
      <c r="J128"/>
      <c r="K128" s="20"/>
      <c r="L128" s="20"/>
      <c r="M128" s="5"/>
    </row>
    <row r="129" spans="6:13" x14ac:dyDescent="0.25">
      <c r="F129"/>
      <c r="G129" s="20"/>
      <c r="H129" s="5"/>
      <c r="I129"/>
      <c r="J129"/>
      <c r="K129" s="20"/>
      <c r="L129" s="20"/>
      <c r="M129" s="5"/>
    </row>
    <row r="130" spans="6:13" x14ac:dyDescent="0.25">
      <c r="F130"/>
      <c r="G130" s="20"/>
      <c r="H130" s="5"/>
      <c r="I130"/>
      <c r="J130"/>
      <c r="K130" s="20"/>
      <c r="L130" s="20"/>
      <c r="M130" s="5"/>
    </row>
    <row r="131" spans="6:13" x14ac:dyDescent="0.25">
      <c r="F131"/>
      <c r="G131" s="20"/>
      <c r="H131" s="5"/>
      <c r="I131"/>
      <c r="J131"/>
      <c r="K131" s="20"/>
      <c r="L131" s="20"/>
      <c r="M131" s="5"/>
    </row>
    <row r="132" spans="6:13" x14ac:dyDescent="0.25">
      <c r="F132"/>
      <c r="G132" s="20"/>
      <c r="H132" s="5"/>
      <c r="I132"/>
      <c r="J132"/>
      <c r="K132" s="20"/>
      <c r="L132" s="20"/>
      <c r="M132" s="5"/>
    </row>
    <row r="133" spans="6:13" x14ac:dyDescent="0.25">
      <c r="F133"/>
      <c r="G133" s="20"/>
      <c r="H133" s="5"/>
      <c r="I133"/>
      <c r="J133"/>
      <c r="K133" s="20"/>
      <c r="L133" s="20"/>
      <c r="M133" s="5"/>
    </row>
    <row r="134" spans="6:13" x14ac:dyDescent="0.25">
      <c r="F134"/>
      <c r="G134" s="20"/>
      <c r="H134" s="5"/>
      <c r="I134"/>
      <c r="J134"/>
      <c r="K134" s="20"/>
      <c r="L134" s="20"/>
      <c r="M134" s="5"/>
    </row>
    <row r="135" spans="6:13" x14ac:dyDescent="0.25">
      <c r="F135"/>
      <c r="G135" s="20"/>
      <c r="H135" s="5"/>
      <c r="I135"/>
      <c r="J135"/>
      <c r="K135" s="20"/>
      <c r="L135" s="20"/>
      <c r="M135" s="5"/>
    </row>
    <row r="136" spans="6:13" x14ac:dyDescent="0.25">
      <c r="F136"/>
      <c r="G136" s="20"/>
      <c r="H136" s="5"/>
      <c r="I136"/>
      <c r="J136"/>
      <c r="K136" s="20"/>
      <c r="L136" s="20"/>
      <c r="M136" s="5"/>
    </row>
    <row r="137" spans="6:13" x14ac:dyDescent="0.25">
      <c r="F137"/>
      <c r="G137" s="20"/>
      <c r="H137" s="5"/>
      <c r="I137"/>
      <c r="J137"/>
      <c r="K137" s="20"/>
      <c r="L137" s="20"/>
      <c r="M137" s="5"/>
    </row>
    <row r="138" spans="6:13" x14ac:dyDescent="0.25">
      <c r="F138"/>
      <c r="G138" s="20"/>
      <c r="H138" s="5"/>
      <c r="I138"/>
      <c r="J138"/>
      <c r="K138" s="20"/>
      <c r="L138" s="20"/>
      <c r="M138" s="5"/>
    </row>
    <row r="139" spans="6:13" x14ac:dyDescent="0.25">
      <c r="F139"/>
      <c r="G139" s="20"/>
      <c r="H139" s="5"/>
      <c r="I139"/>
      <c r="J139"/>
      <c r="K139" s="20"/>
      <c r="L139" s="20"/>
      <c r="M139" s="5"/>
    </row>
    <row r="140" spans="6:13" x14ac:dyDescent="0.25">
      <c r="F140"/>
      <c r="G140" s="20"/>
      <c r="H140" s="5"/>
      <c r="I140"/>
      <c r="J140"/>
      <c r="K140" s="20"/>
      <c r="L140" s="20"/>
      <c r="M140" s="5"/>
    </row>
    <row r="141" spans="6:13" x14ac:dyDescent="0.25">
      <c r="F141"/>
      <c r="G141" s="20"/>
      <c r="H141" s="5"/>
      <c r="I141"/>
      <c r="J141"/>
      <c r="K141" s="20"/>
      <c r="L141" s="20"/>
      <c r="M141" s="5"/>
    </row>
    <row r="142" spans="6:13" x14ac:dyDescent="0.25">
      <c r="F142"/>
      <c r="G142" s="20"/>
      <c r="H142" s="5"/>
      <c r="I142"/>
      <c r="J142"/>
      <c r="K142" s="20"/>
      <c r="L142" s="20"/>
      <c r="M142" s="5"/>
    </row>
    <row r="143" spans="6:13" x14ac:dyDescent="0.25">
      <c r="F143"/>
      <c r="G143" s="20"/>
      <c r="H143" s="5"/>
      <c r="I143"/>
      <c r="J143"/>
      <c r="K143" s="20"/>
      <c r="L143" s="20"/>
      <c r="M143" s="5"/>
    </row>
    <row r="144" spans="6:13" x14ac:dyDescent="0.25">
      <c r="F144"/>
      <c r="G144" s="20"/>
      <c r="H144" s="5"/>
      <c r="I144"/>
      <c r="J144"/>
      <c r="K144" s="20"/>
      <c r="L144" s="20"/>
      <c r="M144" s="5"/>
    </row>
    <row r="145" spans="6:13" x14ac:dyDescent="0.25">
      <c r="F145"/>
      <c r="G145" s="20"/>
      <c r="H145" s="5"/>
      <c r="I145"/>
      <c r="J145"/>
      <c r="K145" s="20"/>
      <c r="L145" s="20"/>
      <c r="M145" s="5"/>
    </row>
    <row r="146" spans="6:13" x14ac:dyDescent="0.25">
      <c r="F146"/>
      <c r="G146" s="20"/>
      <c r="H146" s="5"/>
      <c r="I146"/>
      <c r="J146"/>
      <c r="K146" s="20"/>
      <c r="L146" s="20"/>
      <c r="M146" s="5"/>
    </row>
    <row r="147" spans="6:13" x14ac:dyDescent="0.25">
      <c r="F147"/>
      <c r="G147" s="20"/>
      <c r="H147" s="5"/>
      <c r="I147"/>
      <c r="J147"/>
      <c r="K147" s="20"/>
      <c r="L147" s="20"/>
      <c r="M147" s="5"/>
    </row>
    <row r="148" spans="6:13" x14ac:dyDescent="0.25">
      <c r="F148"/>
      <c r="G148" s="20"/>
      <c r="H148" s="5"/>
      <c r="I148"/>
      <c r="J148"/>
      <c r="K148" s="20"/>
      <c r="L148" s="20"/>
      <c r="M148" s="5"/>
    </row>
    <row r="149" spans="6:13" x14ac:dyDescent="0.25">
      <c r="F149"/>
      <c r="G149" s="20"/>
      <c r="H149" s="5"/>
      <c r="I149"/>
      <c r="J149"/>
      <c r="K149" s="20"/>
      <c r="L149" s="20"/>
      <c r="M149" s="5"/>
    </row>
    <row r="150" spans="6:13" x14ac:dyDescent="0.25">
      <c r="F150"/>
      <c r="G150" s="20"/>
      <c r="H150" s="5"/>
      <c r="I150"/>
      <c r="J150"/>
      <c r="K150" s="20"/>
      <c r="L150" s="20"/>
      <c r="M150" s="5"/>
    </row>
    <row r="151" spans="6:13" x14ac:dyDescent="0.25">
      <c r="F151"/>
      <c r="G151" s="20"/>
      <c r="H151" s="5"/>
      <c r="I151"/>
      <c r="J151"/>
      <c r="K151" s="20"/>
      <c r="L151" s="20"/>
      <c r="M151" s="5"/>
    </row>
    <row r="152" spans="6:13" x14ac:dyDescent="0.25">
      <c r="F152"/>
      <c r="G152" s="20"/>
      <c r="H152" s="5"/>
      <c r="I152"/>
      <c r="J152"/>
      <c r="K152" s="20"/>
      <c r="L152" s="20"/>
      <c r="M152" s="5"/>
    </row>
    <row r="153" spans="6:13" x14ac:dyDescent="0.25">
      <c r="F153"/>
      <c r="G153" s="20"/>
      <c r="H153" s="5"/>
      <c r="I153"/>
      <c r="J153"/>
      <c r="K153" s="20"/>
      <c r="L153" s="20"/>
      <c r="M153" s="5"/>
    </row>
    <row r="154" spans="6:13" x14ac:dyDescent="0.25">
      <c r="F154"/>
      <c r="G154" s="20"/>
      <c r="H154" s="5"/>
      <c r="I154"/>
      <c r="J154"/>
      <c r="K154" s="20"/>
      <c r="L154" s="20"/>
      <c r="M154" s="5"/>
    </row>
    <row r="155" spans="6:13" x14ac:dyDescent="0.25">
      <c r="F155"/>
      <c r="G155" s="20"/>
      <c r="H155" s="5"/>
      <c r="I155"/>
      <c r="J155"/>
      <c r="K155" s="20"/>
      <c r="L155" s="20"/>
      <c r="M155" s="5"/>
    </row>
    <row r="156" spans="6:13" x14ac:dyDescent="0.25">
      <c r="F156"/>
      <c r="G156" s="20"/>
      <c r="H156" s="5"/>
      <c r="I156"/>
      <c r="J156"/>
      <c r="K156" s="20"/>
      <c r="L156" s="20"/>
      <c r="M156" s="5"/>
    </row>
    <row r="157" spans="6:13" x14ac:dyDescent="0.25">
      <c r="F157"/>
      <c r="G157" s="20"/>
      <c r="H157" s="5"/>
      <c r="I157"/>
      <c r="J157"/>
      <c r="K157" s="20"/>
      <c r="L157" s="20"/>
      <c r="M157" s="5"/>
    </row>
    <row r="158" spans="6:13" x14ac:dyDescent="0.25">
      <c r="F158"/>
      <c r="G158" s="20"/>
      <c r="H158" s="5"/>
      <c r="I158"/>
      <c r="J158"/>
      <c r="K158" s="20"/>
      <c r="L158" s="20"/>
      <c r="M158" s="5"/>
    </row>
    <row r="159" spans="6:13" x14ac:dyDescent="0.25">
      <c r="F159"/>
      <c r="G159" s="20"/>
      <c r="H159" s="5"/>
      <c r="I159"/>
      <c r="J159"/>
      <c r="K159" s="20"/>
      <c r="L159" s="20"/>
      <c r="M159" s="5"/>
    </row>
    <row r="160" spans="6:13" x14ac:dyDescent="0.25">
      <c r="F160"/>
      <c r="G160" s="20"/>
      <c r="H160" s="5"/>
      <c r="I160"/>
      <c r="J160"/>
      <c r="K160" s="20"/>
      <c r="L160" s="20"/>
      <c r="M160" s="5"/>
    </row>
    <row r="161" spans="6:13" x14ac:dyDescent="0.25">
      <c r="F161"/>
      <c r="G161" s="20"/>
      <c r="H161" s="5"/>
      <c r="I161"/>
      <c r="J161"/>
      <c r="K161" s="20"/>
      <c r="L161" s="20"/>
      <c r="M161" s="5"/>
    </row>
    <row r="162" spans="6:13" x14ac:dyDescent="0.25">
      <c r="F162"/>
      <c r="G162" s="20"/>
      <c r="H162" s="5"/>
      <c r="I162"/>
      <c r="J162"/>
      <c r="K162" s="20"/>
      <c r="L162" s="20"/>
      <c r="M162" s="5"/>
    </row>
    <row r="163" spans="6:13" x14ac:dyDescent="0.25">
      <c r="F163"/>
      <c r="G163" s="20"/>
      <c r="H163" s="5"/>
      <c r="I163"/>
      <c r="J163"/>
      <c r="K163" s="20"/>
      <c r="L163" s="20"/>
      <c r="M163" s="5"/>
    </row>
    <row r="164" spans="6:13" x14ac:dyDescent="0.25">
      <c r="F164"/>
      <c r="G164" s="20"/>
      <c r="H164" s="5"/>
      <c r="I164"/>
      <c r="J164"/>
      <c r="K164" s="20"/>
      <c r="L164" s="20"/>
      <c r="M164" s="5"/>
    </row>
    <row r="165" spans="6:13" x14ac:dyDescent="0.25">
      <c r="F165"/>
      <c r="G165" s="20"/>
      <c r="H165" s="5"/>
      <c r="I165"/>
      <c r="J165"/>
      <c r="K165" s="20"/>
      <c r="L165" s="20"/>
      <c r="M165" s="5"/>
    </row>
    <row r="166" spans="6:13" x14ac:dyDescent="0.25">
      <c r="F166"/>
      <c r="G166" s="20"/>
      <c r="H166" s="5"/>
      <c r="I166"/>
      <c r="J166"/>
      <c r="K166" s="20"/>
      <c r="L166" s="20"/>
      <c r="M166" s="5"/>
    </row>
    <row r="167" spans="6:13" x14ac:dyDescent="0.25">
      <c r="F167"/>
      <c r="G167" s="20"/>
      <c r="H167" s="5"/>
      <c r="I167"/>
      <c r="J167"/>
      <c r="K167" s="20"/>
      <c r="L167" s="20"/>
      <c r="M167" s="5"/>
    </row>
    <row r="168" spans="6:13" x14ac:dyDescent="0.25">
      <c r="F168"/>
      <c r="G168" s="20"/>
      <c r="H168" s="5"/>
      <c r="I168"/>
      <c r="J168"/>
      <c r="K168" s="20"/>
      <c r="L168" s="20"/>
      <c r="M168" s="5"/>
    </row>
    <row r="169" spans="6:13" x14ac:dyDescent="0.25">
      <c r="F169"/>
      <c r="G169" s="20"/>
      <c r="H169" s="5"/>
      <c r="I169"/>
      <c r="J169"/>
      <c r="K169" s="20"/>
      <c r="L169" s="20"/>
      <c r="M169" s="5"/>
    </row>
    <row r="170" spans="6:13" x14ac:dyDescent="0.25">
      <c r="F170"/>
      <c r="G170" s="20"/>
      <c r="H170" s="5"/>
      <c r="I170"/>
      <c r="J170"/>
      <c r="K170" s="20"/>
      <c r="L170" s="20"/>
      <c r="M170" s="5"/>
    </row>
    <row r="171" spans="6:13" x14ac:dyDescent="0.25">
      <c r="F171"/>
      <c r="G171" s="20"/>
      <c r="H171" s="5"/>
      <c r="I171"/>
      <c r="J171"/>
      <c r="K171" s="20"/>
      <c r="L171" s="20"/>
      <c r="M171" s="5"/>
    </row>
    <row r="172" spans="6:13" x14ac:dyDescent="0.25">
      <c r="F172"/>
      <c r="G172" s="20"/>
      <c r="H172" s="5"/>
      <c r="I172"/>
      <c r="J172"/>
      <c r="K172" s="20"/>
      <c r="L172" s="20"/>
      <c r="M172" s="5"/>
    </row>
    <row r="173" spans="6:13" x14ac:dyDescent="0.25">
      <c r="F173"/>
      <c r="G173" s="20"/>
      <c r="H173" s="5"/>
      <c r="I173"/>
      <c r="J173"/>
      <c r="K173" s="20"/>
      <c r="L173" s="20"/>
      <c r="M173" s="5"/>
    </row>
    <row r="174" spans="6:13" x14ac:dyDescent="0.25">
      <c r="F174"/>
      <c r="G174" s="20"/>
      <c r="H174" s="5"/>
      <c r="I174"/>
      <c r="J174"/>
      <c r="K174" s="20"/>
      <c r="L174" s="20"/>
      <c r="M174" s="5"/>
    </row>
    <row r="175" spans="6:13" x14ac:dyDescent="0.25">
      <c r="F175"/>
      <c r="G175" s="20"/>
      <c r="H175" s="5"/>
      <c r="I175"/>
      <c r="J175"/>
      <c r="K175" s="20"/>
      <c r="L175" s="20"/>
      <c r="M175" s="5"/>
    </row>
    <row r="176" spans="6:13" x14ac:dyDescent="0.25">
      <c r="F176"/>
      <c r="G176" s="20"/>
      <c r="H176" s="5"/>
      <c r="I176"/>
      <c r="J176"/>
      <c r="K176" s="20"/>
      <c r="L176" s="20"/>
      <c r="M176" s="5"/>
    </row>
    <row r="177" spans="6:13" x14ac:dyDescent="0.25">
      <c r="F177"/>
      <c r="G177" s="20"/>
      <c r="H177" s="5"/>
      <c r="I177"/>
      <c r="J177"/>
      <c r="K177" s="20"/>
      <c r="L177" s="20"/>
      <c r="M177" s="5"/>
    </row>
    <row r="178" spans="6:13" x14ac:dyDescent="0.25">
      <c r="F178"/>
      <c r="G178" s="20"/>
      <c r="H178" s="5"/>
      <c r="I178"/>
      <c r="J178"/>
      <c r="K178" s="20"/>
      <c r="L178" s="20"/>
      <c r="M178" s="5"/>
    </row>
    <row r="179" spans="6:13" x14ac:dyDescent="0.25">
      <c r="F179"/>
      <c r="G179" s="20"/>
      <c r="H179" s="5"/>
      <c r="I179"/>
      <c r="J179"/>
      <c r="K179" s="20"/>
      <c r="L179" s="20"/>
      <c r="M179" s="5"/>
    </row>
    <row r="180" spans="6:13" x14ac:dyDescent="0.25">
      <c r="F180"/>
      <c r="G180" s="20"/>
      <c r="H180" s="5"/>
      <c r="I180"/>
      <c r="J180"/>
      <c r="K180" s="20"/>
      <c r="L180" s="20"/>
      <c r="M180" s="5"/>
    </row>
    <row r="181" spans="6:13" x14ac:dyDescent="0.25">
      <c r="F181"/>
      <c r="G181" s="20"/>
      <c r="H181" s="5"/>
      <c r="I181"/>
      <c r="J181"/>
      <c r="K181" s="20"/>
      <c r="L181" s="20"/>
      <c r="M181" s="5"/>
    </row>
    <row r="182" spans="6:13" x14ac:dyDescent="0.25">
      <c r="F182"/>
      <c r="G182" s="20"/>
      <c r="H182" s="5"/>
      <c r="I182"/>
      <c r="J182"/>
      <c r="K182" s="20"/>
      <c r="L182" s="20"/>
      <c r="M182" s="5"/>
    </row>
    <row r="183" spans="6:13" x14ac:dyDescent="0.25">
      <c r="F183"/>
      <c r="G183" s="20"/>
      <c r="H183" s="5"/>
      <c r="I183"/>
      <c r="J183"/>
      <c r="K183" s="20"/>
      <c r="L183" s="20"/>
      <c r="M183" s="5"/>
    </row>
    <row r="184" spans="6:13" x14ac:dyDescent="0.25">
      <c r="F184"/>
      <c r="G184" s="20"/>
      <c r="H184" s="5"/>
      <c r="I184"/>
      <c r="J184"/>
      <c r="K184" s="20"/>
      <c r="L184" s="20"/>
      <c r="M184" s="5"/>
    </row>
    <row r="185" spans="6:13" x14ac:dyDescent="0.25">
      <c r="F185"/>
      <c r="G185" s="20"/>
      <c r="H185" s="5"/>
      <c r="I185"/>
      <c r="J185"/>
      <c r="K185" s="20"/>
      <c r="L185" s="20"/>
      <c r="M185" s="5"/>
    </row>
    <row r="186" spans="6:13" x14ac:dyDescent="0.25">
      <c r="F186"/>
      <c r="G186" s="20"/>
      <c r="H186" s="5"/>
      <c r="I186"/>
      <c r="J186"/>
      <c r="K186" s="20"/>
      <c r="L186" s="20"/>
      <c r="M186" s="5"/>
    </row>
    <row r="187" spans="6:13" x14ac:dyDescent="0.25">
      <c r="F187"/>
      <c r="G187" s="20"/>
      <c r="H187" s="5"/>
      <c r="I187"/>
      <c r="J187"/>
      <c r="K187" s="20"/>
      <c r="L187" s="20"/>
      <c r="M187" s="5"/>
    </row>
    <row r="188" spans="6:13" x14ac:dyDescent="0.25">
      <c r="F188"/>
      <c r="G188" s="20"/>
      <c r="H188" s="5"/>
      <c r="I188"/>
      <c r="J188"/>
      <c r="K188" s="20"/>
      <c r="L188" s="20"/>
      <c r="M188" s="5"/>
    </row>
    <row r="189" spans="6:13" x14ac:dyDescent="0.25">
      <c r="F189"/>
      <c r="G189" s="20"/>
      <c r="H189" s="5"/>
      <c r="I189"/>
      <c r="J189"/>
      <c r="K189" s="20"/>
      <c r="L189" s="20"/>
      <c r="M189" s="5"/>
    </row>
    <row r="190" spans="6:13" x14ac:dyDescent="0.25">
      <c r="F190"/>
      <c r="G190" s="20"/>
      <c r="H190" s="5"/>
      <c r="I190"/>
      <c r="J190"/>
      <c r="K190" s="20"/>
      <c r="L190" s="20"/>
      <c r="M190" s="5"/>
    </row>
    <row r="191" spans="6:13" x14ac:dyDescent="0.25">
      <c r="F191"/>
      <c r="G191" s="20"/>
      <c r="H191" s="5"/>
      <c r="I191"/>
      <c r="J191"/>
      <c r="K191" s="20"/>
      <c r="L191" s="20"/>
      <c r="M191" s="5"/>
    </row>
    <row r="192" spans="6:13" x14ac:dyDescent="0.25">
      <c r="F192"/>
      <c r="G192" s="20"/>
      <c r="H192" s="5"/>
      <c r="I192"/>
      <c r="J192"/>
      <c r="K192" s="20"/>
      <c r="L192" s="20"/>
      <c r="M192" s="5"/>
    </row>
    <row r="193" spans="6:13" x14ac:dyDescent="0.25">
      <c r="F193"/>
      <c r="G193" s="20"/>
      <c r="H193" s="5"/>
      <c r="I193"/>
      <c r="J193"/>
      <c r="K193" s="20"/>
      <c r="L193" s="20"/>
      <c r="M193" s="5"/>
    </row>
    <row r="194" spans="6:13" x14ac:dyDescent="0.25">
      <c r="F194"/>
      <c r="G194" s="20"/>
      <c r="H194" s="5"/>
      <c r="I194"/>
      <c r="J194"/>
      <c r="K194" s="20"/>
      <c r="L194" s="20"/>
      <c r="M194" s="5"/>
    </row>
    <row r="195" spans="6:13" x14ac:dyDescent="0.25">
      <c r="F195"/>
      <c r="G195" s="20"/>
      <c r="H195" s="5"/>
      <c r="I195"/>
      <c r="J195"/>
      <c r="K195" s="20"/>
      <c r="L195" s="20"/>
      <c r="M195" s="5"/>
    </row>
    <row r="196" spans="6:13" x14ac:dyDescent="0.25">
      <c r="F196"/>
      <c r="G196" s="20"/>
      <c r="H196" s="5"/>
      <c r="I196"/>
      <c r="J196"/>
      <c r="K196" s="20"/>
      <c r="L196" s="20"/>
      <c r="M196" s="5"/>
    </row>
    <row r="197" spans="6:13" x14ac:dyDescent="0.25">
      <c r="F197"/>
      <c r="G197" s="20"/>
      <c r="H197" s="5"/>
      <c r="I197"/>
      <c r="J197"/>
      <c r="K197" s="20"/>
      <c r="L197" s="20"/>
      <c r="M197" s="5"/>
    </row>
    <row r="198" spans="6:13" x14ac:dyDescent="0.25">
      <c r="F198"/>
      <c r="G198" s="20"/>
      <c r="H198" s="5"/>
      <c r="I198" s="143"/>
      <c r="J198"/>
      <c r="K198" s="20"/>
      <c r="L198" s="20"/>
      <c r="M198" s="5"/>
    </row>
    <row r="199" spans="6:13" x14ac:dyDescent="0.25">
      <c r="F199"/>
      <c r="G199" s="20"/>
      <c r="H199" s="5"/>
      <c r="I199" s="143"/>
      <c r="J199"/>
      <c r="K199" s="20"/>
      <c r="L199" s="20"/>
      <c r="M199" s="5"/>
    </row>
    <row r="200" spans="6:13" x14ac:dyDescent="0.25">
      <c r="F200"/>
      <c r="G200" s="20"/>
      <c r="H200" s="5"/>
      <c r="I200" s="143"/>
      <c r="J200"/>
      <c r="K200" s="20"/>
      <c r="L200" s="20"/>
      <c r="M200" s="5"/>
    </row>
    <row r="201" spans="6:13" x14ac:dyDescent="0.25">
      <c r="F201"/>
      <c r="G201" s="20"/>
      <c r="H201" s="5"/>
      <c r="I201" s="143"/>
      <c r="J201"/>
      <c r="K201" s="20"/>
      <c r="L201" s="20"/>
      <c r="M201" s="5"/>
    </row>
    <row r="202" spans="6:13" x14ac:dyDescent="0.25">
      <c r="F202"/>
      <c r="G202" s="20"/>
      <c r="H202" s="5"/>
      <c r="I202" s="143"/>
      <c r="J202"/>
      <c r="K202" s="20"/>
      <c r="L202" s="20"/>
      <c r="M202" s="5"/>
    </row>
    <row r="203" spans="6:13" x14ac:dyDescent="0.25">
      <c r="F203"/>
      <c r="G203" s="20"/>
      <c r="H203" s="5"/>
      <c r="I203" s="143"/>
      <c r="J203"/>
      <c r="K203" s="20"/>
      <c r="L203" s="20"/>
      <c r="M203" s="5"/>
    </row>
    <row r="204" spans="6:13" x14ac:dyDescent="0.25">
      <c r="F204"/>
      <c r="G204" s="20"/>
      <c r="H204" s="5"/>
      <c r="I204" s="143"/>
      <c r="J204"/>
      <c r="K204" s="20"/>
      <c r="L204" s="20"/>
      <c r="M204" s="5"/>
    </row>
    <row r="205" spans="6:13" x14ac:dyDescent="0.25">
      <c r="F205"/>
      <c r="G205" s="20"/>
      <c r="H205" s="5"/>
      <c r="I205" s="143"/>
      <c r="J205"/>
      <c r="K205" s="20"/>
      <c r="L205" s="20"/>
      <c r="M205" s="5"/>
    </row>
    <row r="206" spans="6:13" x14ac:dyDescent="0.25">
      <c r="F206"/>
      <c r="G206" s="20"/>
      <c r="H206" s="5"/>
      <c r="I206" s="143"/>
      <c r="J206"/>
      <c r="K206" s="20"/>
      <c r="L206" s="20"/>
      <c r="M206" s="5"/>
    </row>
    <row r="207" spans="6:13" x14ac:dyDescent="0.25">
      <c r="F207"/>
      <c r="G207" s="20"/>
      <c r="H207" s="5"/>
      <c r="I207" s="143"/>
      <c r="J207"/>
      <c r="K207" s="20"/>
      <c r="L207" s="20"/>
      <c r="M207" s="5"/>
    </row>
    <row r="208" spans="6:13" x14ac:dyDescent="0.25">
      <c r="F208"/>
      <c r="G208" s="20"/>
      <c r="H208" s="5"/>
      <c r="I208" s="143"/>
      <c r="J208"/>
      <c r="K208" s="20"/>
      <c r="L208" s="20"/>
      <c r="M208" s="5"/>
    </row>
    <row r="209" spans="6:13" x14ac:dyDescent="0.25">
      <c r="F209"/>
      <c r="G209" s="20"/>
      <c r="H209" s="5"/>
      <c r="I209" s="143"/>
      <c r="J209"/>
      <c r="K209" s="20"/>
      <c r="L209" s="20"/>
      <c r="M209" s="5"/>
    </row>
    <row r="210" spans="6:13" x14ac:dyDescent="0.25">
      <c r="F210"/>
      <c r="G210" s="20"/>
      <c r="H210" s="5"/>
      <c r="I210" s="143"/>
      <c r="J210"/>
      <c r="K210" s="20"/>
      <c r="L210" s="20"/>
      <c r="M210" s="5"/>
    </row>
    <row r="211" spans="6:13" x14ac:dyDescent="0.25">
      <c r="F211"/>
      <c r="G211"/>
      <c r="H211" s="5"/>
      <c r="I211"/>
      <c r="J211"/>
      <c r="K211" s="20"/>
      <c r="L211" s="20"/>
      <c r="M211" s="5"/>
    </row>
    <row r="212" spans="6:13" x14ac:dyDescent="0.25">
      <c r="F212"/>
      <c r="G212" s="20"/>
      <c r="H212" s="5"/>
      <c r="I212" s="143"/>
      <c r="J212"/>
      <c r="K212" s="20"/>
      <c r="L212" s="20"/>
      <c r="M212" s="5"/>
    </row>
    <row r="213" spans="6:13" x14ac:dyDescent="0.25">
      <c r="F213"/>
      <c r="G213" s="20"/>
      <c r="H213" s="5"/>
      <c r="I213" s="143"/>
      <c r="J213"/>
      <c r="K213" s="20"/>
      <c r="L213" s="20"/>
      <c r="M213" s="5"/>
    </row>
    <row r="214" spans="6:13" x14ac:dyDescent="0.25">
      <c r="F214"/>
      <c r="G214" s="20"/>
      <c r="H214" s="5"/>
      <c r="I214" s="143"/>
      <c r="J214"/>
      <c r="K214" s="20"/>
      <c r="L214" s="20"/>
      <c r="M214" s="5"/>
    </row>
    <row r="215" spans="6:13" x14ac:dyDescent="0.25">
      <c r="F215"/>
      <c r="G215" s="20"/>
      <c r="H215" s="5"/>
      <c r="I215" s="143"/>
      <c r="J215"/>
      <c r="K215" s="20"/>
      <c r="L215" s="20"/>
      <c r="M215" s="5"/>
    </row>
    <row r="216" spans="6:13" x14ac:dyDescent="0.25">
      <c r="F216"/>
      <c r="G216" s="20"/>
      <c r="H216" s="5"/>
      <c r="I216" s="143"/>
      <c r="J216"/>
      <c r="K216" s="20"/>
      <c r="L216" s="20"/>
      <c r="M216" s="5"/>
    </row>
    <row r="217" spans="6:13" x14ac:dyDescent="0.25">
      <c r="F217"/>
      <c r="G217" s="20"/>
      <c r="H217" s="5"/>
      <c r="I217" s="143"/>
      <c r="J217"/>
      <c r="K217" s="20"/>
      <c r="L217" s="20"/>
      <c r="M217" s="5"/>
    </row>
    <row r="218" spans="6:13" x14ac:dyDescent="0.25">
      <c r="F218"/>
      <c r="G218" s="20"/>
      <c r="H218" s="5"/>
      <c r="I218" s="143"/>
      <c r="J218"/>
      <c r="K218" s="20"/>
      <c r="L218" s="20"/>
      <c r="M218" s="5"/>
    </row>
    <row r="219" spans="6:13" x14ac:dyDescent="0.25">
      <c r="F219"/>
      <c r="G219" s="20"/>
      <c r="H219" s="5"/>
      <c r="I219" s="143"/>
      <c r="J219"/>
      <c r="K219" s="20"/>
      <c r="L219" s="20"/>
      <c r="M219" s="5"/>
    </row>
    <row r="220" spans="6:13" x14ac:dyDescent="0.25">
      <c r="F220"/>
      <c r="G220" s="20"/>
      <c r="H220" s="5"/>
      <c r="I220" s="143"/>
      <c r="J220"/>
      <c r="K220" s="20"/>
      <c r="L220" s="20"/>
      <c r="M220" s="5"/>
    </row>
    <row r="221" spans="6:13" x14ac:dyDescent="0.25">
      <c r="F221"/>
      <c r="G221" s="20"/>
      <c r="H221" s="5"/>
      <c r="I221"/>
      <c r="J221"/>
      <c r="K221" s="20"/>
      <c r="L221" s="20"/>
      <c r="M221" s="5"/>
    </row>
    <row r="222" spans="6:13" x14ac:dyDescent="0.25">
      <c r="F222"/>
      <c r="G222" s="20"/>
      <c r="H222" s="5"/>
      <c r="I222"/>
      <c r="J222"/>
      <c r="K222" s="20"/>
      <c r="L222" s="20"/>
      <c r="M222" s="5"/>
    </row>
    <row r="223" spans="6:13" x14ac:dyDescent="0.25">
      <c r="F223"/>
      <c r="G223" s="20"/>
      <c r="H223" s="5"/>
      <c r="I223"/>
      <c r="J223"/>
      <c r="K223" s="20"/>
      <c r="L223" s="20"/>
      <c r="M223" s="5"/>
    </row>
    <row r="224" spans="6:13" x14ac:dyDescent="0.25">
      <c r="F224"/>
      <c r="G224" s="20"/>
      <c r="H224" s="5"/>
      <c r="I224"/>
      <c r="J224"/>
      <c r="K224" s="20"/>
      <c r="L224" s="20"/>
      <c r="M224" s="5"/>
    </row>
    <row r="225" spans="6:13" x14ac:dyDescent="0.25">
      <c r="F225"/>
      <c r="G225" s="20"/>
      <c r="H225" s="5"/>
      <c r="I225"/>
      <c r="J225"/>
      <c r="K225" s="20"/>
      <c r="L225" s="20"/>
      <c r="M225" s="5"/>
    </row>
    <row r="226" spans="6:13" x14ac:dyDescent="0.25">
      <c r="F226"/>
      <c r="G226" s="20"/>
      <c r="H226" s="5"/>
      <c r="I226"/>
      <c r="J226"/>
      <c r="K226" s="20"/>
      <c r="L226" s="20"/>
      <c r="M226" s="5"/>
    </row>
    <row r="227" spans="6:13" x14ac:dyDescent="0.25">
      <c r="F227"/>
      <c r="G227" s="20"/>
      <c r="H227" s="5"/>
      <c r="I227"/>
      <c r="J227"/>
      <c r="K227" s="20"/>
      <c r="L227" s="20"/>
      <c r="M227" s="5"/>
    </row>
    <row r="228" spans="6:13" x14ac:dyDescent="0.25">
      <c r="F228"/>
      <c r="G228" s="20"/>
      <c r="H228" s="5"/>
      <c r="I228"/>
      <c r="J228"/>
      <c r="K228" s="20"/>
      <c r="L228" s="20"/>
      <c r="M228" s="5"/>
    </row>
    <row r="229" spans="6:13" x14ac:dyDescent="0.25">
      <c r="F229"/>
      <c r="G229" s="20"/>
      <c r="H229" s="5"/>
      <c r="I229"/>
      <c r="J229"/>
      <c r="K229" s="20"/>
      <c r="L229" s="20"/>
      <c r="M229" s="5"/>
    </row>
    <row r="230" spans="6:13" x14ac:dyDescent="0.25">
      <c r="F230"/>
      <c r="G230" s="20"/>
      <c r="H230" s="5"/>
      <c r="I230"/>
      <c r="J230"/>
      <c r="K230" s="20"/>
      <c r="L230" s="20"/>
      <c r="M230" s="5"/>
    </row>
    <row r="231" spans="6:13" x14ac:dyDescent="0.25">
      <c r="F231"/>
      <c r="G231" s="20"/>
      <c r="H231" s="5"/>
      <c r="I231"/>
      <c r="J231"/>
      <c r="K231" s="20"/>
      <c r="L231" s="20"/>
      <c r="M231" s="5"/>
    </row>
    <row r="232" spans="6:13" x14ac:dyDescent="0.25">
      <c r="F232"/>
      <c r="G232" s="20"/>
      <c r="H232" s="5"/>
      <c r="I232"/>
      <c r="J232"/>
      <c r="K232" s="20"/>
      <c r="L232" s="20"/>
      <c r="M232" s="5"/>
    </row>
    <row r="233" spans="6:13" x14ac:dyDescent="0.25">
      <c r="F233"/>
      <c r="G233" s="20"/>
      <c r="H233" s="5"/>
      <c r="I233"/>
      <c r="J233"/>
      <c r="K233" s="20"/>
      <c r="L233" s="20"/>
      <c r="M233" s="5"/>
    </row>
    <row r="234" spans="6:13" x14ac:dyDescent="0.25">
      <c r="F234"/>
      <c r="G234" s="20"/>
      <c r="H234" s="5"/>
      <c r="I234"/>
      <c r="J234"/>
      <c r="K234" s="20"/>
      <c r="L234" s="20"/>
      <c r="M234" s="5"/>
    </row>
    <row r="235" spans="6:13" x14ac:dyDescent="0.25">
      <c r="F235"/>
      <c r="G235" s="20"/>
      <c r="H235" s="5"/>
      <c r="I235"/>
      <c r="J235"/>
      <c r="K235" s="20"/>
      <c r="L235" s="20"/>
      <c r="M235" s="5"/>
    </row>
    <row r="236" spans="6:13" x14ac:dyDescent="0.25">
      <c r="F236"/>
      <c r="G236" s="20"/>
      <c r="H236" s="5"/>
      <c r="I236"/>
      <c r="J236"/>
      <c r="K236" s="20"/>
      <c r="L236" s="20"/>
      <c r="M236" s="5"/>
    </row>
    <row r="237" spans="6:13" x14ac:dyDescent="0.25">
      <c r="F237"/>
      <c r="G237" s="20"/>
      <c r="H237" s="5"/>
      <c r="I237"/>
      <c r="J237"/>
      <c r="K237" s="20"/>
      <c r="L237" s="20"/>
      <c r="M237" s="5"/>
    </row>
    <row r="238" spans="6:13" x14ac:dyDescent="0.25">
      <c r="F238"/>
      <c r="G238" s="20"/>
      <c r="H238" s="5"/>
      <c r="I238"/>
      <c r="J238"/>
      <c r="K238" s="20"/>
      <c r="L238" s="20"/>
      <c r="M238" s="5"/>
    </row>
    <row r="239" spans="6:13" x14ac:dyDescent="0.25">
      <c r="F239"/>
      <c r="G239" s="20"/>
      <c r="H239" s="5"/>
      <c r="I239"/>
      <c r="J239"/>
      <c r="K239" s="20"/>
      <c r="L239" s="20"/>
      <c r="M239" s="5"/>
    </row>
    <row r="240" spans="6:13" x14ac:dyDescent="0.25">
      <c r="F240"/>
      <c r="G240"/>
      <c r="H240" s="5"/>
      <c r="I240"/>
      <c r="J240"/>
      <c r="K240" s="20"/>
      <c r="L240" s="20"/>
      <c r="M240" s="5"/>
    </row>
    <row r="241" spans="6:13" x14ac:dyDescent="0.25">
      <c r="F241"/>
      <c r="G241" s="20"/>
      <c r="H241" s="5"/>
      <c r="I241"/>
      <c r="J241"/>
      <c r="K241" s="20"/>
      <c r="L241" s="20"/>
      <c r="M241" s="5"/>
    </row>
    <row r="242" spans="6:13" x14ac:dyDescent="0.25">
      <c r="F242"/>
      <c r="G242" s="20"/>
      <c r="H242" s="5"/>
      <c r="I242"/>
      <c r="J242"/>
      <c r="K242" s="20"/>
      <c r="L242" s="20"/>
      <c r="M242" s="5"/>
    </row>
    <row r="243" spans="6:13" x14ac:dyDescent="0.25">
      <c r="F243"/>
      <c r="G243" s="20"/>
      <c r="H243" s="5"/>
      <c r="I243"/>
      <c r="J243"/>
      <c r="K243" s="20"/>
      <c r="L243" s="20"/>
      <c r="M243" s="5"/>
    </row>
    <row r="244" spans="6:13" x14ac:dyDescent="0.25">
      <c r="F244"/>
      <c r="G244" s="20"/>
      <c r="H244" s="5"/>
      <c r="I244"/>
      <c r="J244"/>
      <c r="K244" s="20"/>
      <c r="L244" s="20"/>
      <c r="M244" s="5"/>
    </row>
    <row r="245" spans="6:13" x14ac:dyDescent="0.25">
      <c r="F245"/>
      <c r="G245" s="20"/>
      <c r="H245" s="5"/>
      <c r="I245"/>
      <c r="J245"/>
      <c r="K245" s="20"/>
      <c r="L245" s="20"/>
      <c r="M245" s="5"/>
    </row>
    <row r="246" spans="6:13" x14ac:dyDescent="0.25">
      <c r="F246"/>
      <c r="G246" s="20"/>
      <c r="H246" s="5"/>
      <c r="I246"/>
      <c r="J246"/>
      <c r="K246" s="20"/>
      <c r="L246" s="20"/>
      <c r="M246" s="5"/>
    </row>
    <row r="247" spans="6:13" x14ac:dyDescent="0.25">
      <c r="F247"/>
      <c r="G247" s="20"/>
      <c r="H247" s="5"/>
      <c r="I247"/>
      <c r="J247"/>
      <c r="K247" s="20"/>
      <c r="L247" s="20"/>
      <c r="M247" s="5"/>
    </row>
    <row r="248" spans="6:13" x14ac:dyDescent="0.25">
      <c r="F248"/>
      <c r="G248" s="20"/>
      <c r="H248" s="5"/>
      <c r="I248"/>
      <c r="J248"/>
      <c r="K248" s="20"/>
      <c r="L248" s="20"/>
      <c r="M248" s="5"/>
    </row>
    <row r="249" spans="6:13" x14ac:dyDescent="0.25">
      <c r="F249"/>
      <c r="G249" s="20"/>
      <c r="H249" s="5"/>
      <c r="I249"/>
      <c r="J249"/>
      <c r="K249" s="20"/>
      <c r="L249" s="20"/>
      <c r="M249" s="5"/>
    </row>
    <row r="250" spans="6:13" x14ac:dyDescent="0.25">
      <c r="F250"/>
      <c r="G250" s="20"/>
      <c r="H250" s="5"/>
      <c r="I250"/>
      <c r="J250"/>
      <c r="K250" s="20"/>
      <c r="L250" s="20"/>
      <c r="M250" s="5"/>
    </row>
    <row r="251" spans="6:13" x14ac:dyDescent="0.25">
      <c r="F251"/>
      <c r="G251" s="20"/>
      <c r="H251" s="5"/>
      <c r="I251"/>
      <c r="J251"/>
      <c r="K251" s="20"/>
      <c r="L251" s="20"/>
      <c r="M251" s="5"/>
    </row>
    <row r="252" spans="6:13" x14ac:dyDescent="0.25">
      <c r="F252"/>
      <c r="G252" s="20"/>
      <c r="H252" s="5"/>
      <c r="I252"/>
      <c r="J252"/>
      <c r="K252" s="20"/>
      <c r="L252" s="20"/>
      <c r="M252" s="5"/>
    </row>
    <row r="253" spans="6:13" x14ac:dyDescent="0.25">
      <c r="F253"/>
      <c r="G253" s="20"/>
      <c r="H253" s="5"/>
      <c r="I253"/>
      <c r="J253"/>
      <c r="K253" s="20"/>
      <c r="L253" s="20"/>
      <c r="M253" s="5"/>
    </row>
    <row r="254" spans="6:13" x14ac:dyDescent="0.25">
      <c r="F254"/>
      <c r="G254" s="20"/>
      <c r="H254" s="5"/>
      <c r="I254"/>
      <c r="J254"/>
      <c r="K254" s="20"/>
      <c r="L254" s="20"/>
      <c r="M254" s="5"/>
    </row>
    <row r="255" spans="6:13" x14ac:dyDescent="0.25">
      <c r="F255"/>
      <c r="G255" s="20"/>
      <c r="H255" s="5"/>
      <c r="I255"/>
      <c r="J255"/>
      <c r="K255" s="20"/>
      <c r="L255" s="20"/>
      <c r="M255" s="5"/>
    </row>
    <row r="256" spans="6:13" x14ac:dyDescent="0.25">
      <c r="F256"/>
      <c r="G256" s="20"/>
      <c r="H256" s="5"/>
      <c r="I256"/>
      <c r="J256"/>
      <c r="K256" s="20"/>
      <c r="L256" s="20"/>
      <c r="M256" s="5"/>
    </row>
    <row r="257" spans="6:13" x14ac:dyDescent="0.25">
      <c r="F257"/>
      <c r="G257" s="20"/>
      <c r="H257" s="5"/>
      <c r="I257"/>
      <c r="J257"/>
      <c r="K257" s="20"/>
      <c r="L257" s="20"/>
      <c r="M257" s="5"/>
    </row>
    <row r="258" spans="6:13" x14ac:dyDescent="0.25">
      <c r="F258"/>
      <c r="G258" s="20"/>
      <c r="H258" s="5"/>
      <c r="I258"/>
      <c r="J258"/>
      <c r="K258" s="20"/>
      <c r="L258" s="20"/>
      <c r="M258" s="5"/>
    </row>
    <row r="259" spans="6:13" x14ac:dyDescent="0.25">
      <c r="F259"/>
      <c r="G259" s="20"/>
      <c r="H259" s="5"/>
      <c r="I259"/>
      <c r="J259"/>
      <c r="K259" s="20"/>
      <c r="L259" s="20"/>
      <c r="M259" s="5"/>
    </row>
    <row r="260" spans="6:13" x14ac:dyDescent="0.25">
      <c r="F260"/>
      <c r="G260" s="20"/>
      <c r="H260" s="5"/>
      <c r="I260"/>
      <c r="J260"/>
      <c r="K260" s="20"/>
      <c r="L260" s="20"/>
      <c r="M260" s="5"/>
    </row>
    <row r="261" spans="6:13" x14ac:dyDescent="0.25">
      <c r="F261"/>
      <c r="G261" s="20"/>
      <c r="H261" s="5"/>
      <c r="I261"/>
      <c r="J261"/>
      <c r="K261" s="20"/>
      <c r="L261" s="20"/>
      <c r="M261" s="5"/>
    </row>
    <row r="262" spans="6:13" x14ac:dyDescent="0.25">
      <c r="F262"/>
      <c r="G262" s="20"/>
      <c r="H262" s="5"/>
      <c r="I262"/>
      <c r="J262"/>
      <c r="K262" s="20"/>
      <c r="L262" s="20"/>
      <c r="M262" s="5"/>
    </row>
    <row r="263" spans="6:13" x14ac:dyDescent="0.25">
      <c r="F263"/>
      <c r="G263" s="20"/>
      <c r="H263" s="5"/>
      <c r="I263"/>
      <c r="J263"/>
      <c r="K263" s="20"/>
      <c r="L263" s="20"/>
      <c r="M263" s="5"/>
    </row>
    <row r="264" spans="6:13" x14ac:dyDescent="0.25">
      <c r="F264"/>
      <c r="G264"/>
      <c r="H264" s="5"/>
      <c r="I264"/>
      <c r="J264"/>
      <c r="K264" s="20"/>
      <c r="L264" s="20"/>
      <c r="M264" s="5"/>
    </row>
    <row r="265" spans="6:13" x14ac:dyDescent="0.25">
      <c r="F265"/>
      <c r="G265" s="20"/>
      <c r="H265" s="5"/>
      <c r="I265"/>
      <c r="J265"/>
      <c r="K265" s="20"/>
      <c r="L265" s="20"/>
      <c r="M265" s="5"/>
    </row>
    <row r="266" spans="6:13" x14ac:dyDescent="0.25">
      <c r="F266"/>
      <c r="G266" s="20"/>
      <c r="H266" s="5"/>
      <c r="I266"/>
      <c r="J266"/>
      <c r="K266" s="20"/>
      <c r="L266" s="20"/>
      <c r="M266" s="5"/>
    </row>
    <row r="267" spans="6:13" x14ac:dyDescent="0.25">
      <c r="F267"/>
      <c r="G267" s="20"/>
      <c r="H267" s="5"/>
      <c r="I267"/>
      <c r="J267"/>
      <c r="K267" s="20"/>
      <c r="L267" s="20"/>
      <c r="M267" s="5"/>
    </row>
    <row r="268" spans="6:13" x14ac:dyDescent="0.25">
      <c r="F268"/>
      <c r="G268"/>
      <c r="H268" s="5"/>
      <c r="I268"/>
      <c r="J268"/>
      <c r="K268" s="20"/>
      <c r="L268" s="20"/>
      <c r="M268" s="5"/>
    </row>
    <row r="269" spans="6:13" x14ac:dyDescent="0.25">
      <c r="F269"/>
      <c r="G269" s="20"/>
      <c r="H269" s="5"/>
      <c r="I269"/>
      <c r="J269"/>
      <c r="K269" s="20"/>
      <c r="L269" s="20"/>
      <c r="M269" s="5"/>
    </row>
    <row r="270" spans="6:13" x14ac:dyDescent="0.25">
      <c r="F270"/>
      <c r="G270" s="20"/>
      <c r="H270" s="5"/>
      <c r="I270"/>
      <c r="J270"/>
      <c r="K270" s="20"/>
      <c r="L270" s="20"/>
      <c r="M270" s="5"/>
    </row>
    <row r="271" spans="6:13" x14ac:dyDescent="0.25">
      <c r="F271"/>
      <c r="G271" s="20"/>
      <c r="H271" s="5"/>
      <c r="I271"/>
      <c r="J271"/>
      <c r="K271" s="20"/>
      <c r="L271" s="20"/>
      <c r="M271" s="5"/>
    </row>
    <row r="272" spans="6:13" x14ac:dyDescent="0.25">
      <c r="F272"/>
      <c r="G272" s="20"/>
      <c r="H272" s="5"/>
      <c r="I272"/>
      <c r="J272"/>
      <c r="K272" s="20"/>
      <c r="L272" s="20"/>
      <c r="M272" s="5"/>
    </row>
    <row r="273" spans="2:13" x14ac:dyDescent="0.25">
      <c r="F273"/>
      <c r="G273" s="20"/>
      <c r="H273" s="5"/>
      <c r="I273"/>
      <c r="J273"/>
      <c r="K273" s="20"/>
      <c r="L273" s="20"/>
      <c r="M273" s="5"/>
    </row>
    <row r="274" spans="2:13" x14ac:dyDescent="0.25">
      <c r="F274"/>
      <c r="G274" s="20"/>
      <c r="H274" s="5"/>
      <c r="I274"/>
      <c r="J274"/>
      <c r="K274" s="20"/>
      <c r="L274" s="20"/>
      <c r="M274" s="5"/>
    </row>
    <row r="275" spans="2:13" x14ac:dyDescent="0.25">
      <c r="F275"/>
      <c r="G275" s="20"/>
      <c r="H275" s="5"/>
      <c r="I275"/>
      <c r="J275"/>
      <c r="K275" s="20"/>
      <c r="L275" s="20"/>
      <c r="M275" s="5"/>
    </row>
    <row r="276" spans="2:13" x14ac:dyDescent="0.25">
      <c r="F276"/>
      <c r="G276" s="20"/>
      <c r="H276" s="5"/>
      <c r="I276"/>
      <c r="J276"/>
      <c r="K276" s="20"/>
      <c r="L276" s="20"/>
      <c r="M276" s="5"/>
    </row>
    <row r="277" spans="2:13" x14ac:dyDescent="0.25">
      <c r="F277"/>
      <c r="G277" s="20"/>
      <c r="H277" s="5"/>
      <c r="I277"/>
      <c r="J277"/>
      <c r="K277" s="20"/>
      <c r="L277" s="20"/>
      <c r="M277" s="5"/>
    </row>
    <row r="278" spans="2:13" x14ac:dyDescent="0.25">
      <c r="F278"/>
      <c r="G278" s="20"/>
      <c r="H278" s="5"/>
      <c r="I278"/>
      <c r="J278"/>
      <c r="K278" s="20"/>
      <c r="L278" s="20"/>
      <c r="M278" s="5"/>
    </row>
    <row r="279" spans="2:13" x14ac:dyDescent="0.25">
      <c r="F279"/>
      <c r="G279" s="20"/>
      <c r="H279" s="5"/>
      <c r="I279"/>
      <c r="J279"/>
      <c r="K279" s="20"/>
      <c r="L279" s="20"/>
      <c r="M279" s="5"/>
    </row>
    <row r="280" spans="2:13" x14ac:dyDescent="0.25">
      <c r="F280"/>
      <c r="G280" s="20"/>
      <c r="H280" s="5"/>
      <c r="I280"/>
      <c r="J280"/>
      <c r="K280" s="20"/>
      <c r="L280" s="20"/>
      <c r="M280" s="5"/>
    </row>
    <row r="281" spans="2:13" x14ac:dyDescent="0.25">
      <c r="F281"/>
      <c r="G281" s="20"/>
      <c r="H281" s="5"/>
      <c r="I281"/>
      <c r="J281"/>
      <c r="K281" s="20"/>
      <c r="L281" s="20"/>
      <c r="M281" s="5"/>
    </row>
    <row r="282" spans="2:13" x14ac:dyDescent="0.25">
      <c r="F282"/>
      <c r="G282" s="20"/>
      <c r="H282" s="5"/>
      <c r="I282"/>
      <c r="J282"/>
      <c r="K282" s="20"/>
      <c r="L282" s="20"/>
      <c r="M282" s="5"/>
    </row>
    <row r="283" spans="2:13" x14ac:dyDescent="0.25">
      <c r="F283"/>
      <c r="G283" s="20"/>
      <c r="H283" s="5"/>
      <c r="I283"/>
      <c r="J283"/>
      <c r="K283" s="20"/>
      <c r="L283" s="20"/>
      <c r="M283" s="5"/>
    </row>
    <row r="284" spans="2:13" x14ac:dyDescent="0.25">
      <c r="F284"/>
      <c r="G284" s="20"/>
      <c r="H284" s="5"/>
      <c r="I284"/>
      <c r="J284"/>
      <c r="K284" s="20"/>
      <c r="L284" s="20"/>
      <c r="M284" s="5"/>
    </row>
    <row r="285" spans="2:13" x14ac:dyDescent="0.25">
      <c r="F285"/>
      <c r="G285" s="20"/>
      <c r="H285" s="5"/>
      <c r="I285"/>
      <c r="J285"/>
      <c r="K285" s="20"/>
      <c r="L285" s="20"/>
      <c r="M285" s="5"/>
    </row>
    <row r="286" spans="2:13" x14ac:dyDescent="0.25">
      <c r="B286"/>
      <c r="C286"/>
      <c r="D286"/>
      <c r="E286"/>
      <c r="F286"/>
      <c r="G286" s="20"/>
      <c r="H286" s="5"/>
      <c r="I286"/>
      <c r="J286"/>
      <c r="K286" s="20"/>
      <c r="L286" s="20"/>
      <c r="M286" s="5"/>
    </row>
    <row r="287" spans="2:13" x14ac:dyDescent="0.25">
      <c r="B287"/>
      <c r="C287"/>
      <c r="D287"/>
      <c r="E287"/>
      <c r="F287"/>
      <c r="G287" s="20"/>
      <c r="H287" s="5"/>
      <c r="I287"/>
      <c r="J287"/>
      <c r="K287" s="20"/>
      <c r="L287" s="20"/>
      <c r="M287" s="5"/>
    </row>
    <row r="288" spans="2:13" x14ac:dyDescent="0.25">
      <c r="B288"/>
      <c r="C288"/>
      <c r="D288"/>
      <c r="E288"/>
      <c r="F288"/>
      <c r="G288" s="20"/>
      <c r="H288" s="5"/>
      <c r="I288"/>
      <c r="J288"/>
      <c r="K288" s="20"/>
      <c r="L288" s="20"/>
      <c r="M288" s="5"/>
    </row>
    <row r="289" spans="2:13" x14ac:dyDescent="0.25">
      <c r="B289"/>
      <c r="C289"/>
      <c r="D289"/>
      <c r="E289"/>
      <c r="F289"/>
      <c r="G289" s="20"/>
      <c r="H289" s="5"/>
      <c r="I289"/>
      <c r="J289"/>
      <c r="K289" s="20"/>
      <c r="L289" s="20"/>
      <c r="M289" s="5"/>
    </row>
    <row r="290" spans="2:13" x14ac:dyDescent="0.25">
      <c r="B290"/>
      <c r="C290"/>
      <c r="D290"/>
      <c r="E290"/>
      <c r="F290"/>
      <c r="G290" s="20"/>
      <c r="H290" s="5"/>
      <c r="I290"/>
      <c r="J290"/>
      <c r="K290" s="20"/>
      <c r="L290" s="20"/>
      <c r="M290" s="5"/>
    </row>
    <row r="291" spans="2:13" x14ac:dyDescent="0.25">
      <c r="B291"/>
      <c r="C291"/>
      <c r="D291"/>
      <c r="E291"/>
      <c r="F291"/>
      <c r="G291" s="20"/>
      <c r="H291" s="5"/>
      <c r="I291"/>
      <c r="J291"/>
      <c r="K291" s="20"/>
      <c r="L291" s="20"/>
      <c r="M291" s="5"/>
    </row>
    <row r="292" spans="2:13" x14ac:dyDescent="0.25">
      <c r="B292"/>
      <c r="C292"/>
      <c r="D292"/>
      <c r="E292"/>
      <c r="F292"/>
      <c r="G292" s="20"/>
      <c r="H292" s="5"/>
      <c r="I292"/>
      <c r="J292"/>
      <c r="K292" s="20"/>
      <c r="L292" s="20"/>
      <c r="M292" s="5"/>
    </row>
    <row r="293" spans="2:13" x14ac:dyDescent="0.25">
      <c r="B293"/>
      <c r="C293"/>
      <c r="D293"/>
      <c r="E293"/>
      <c r="F293"/>
      <c r="G293" s="20"/>
      <c r="H293" s="5"/>
      <c r="I293"/>
      <c r="J293"/>
      <c r="K293" s="20"/>
      <c r="L293" s="20"/>
      <c r="M293" s="5"/>
    </row>
    <row r="294" spans="2:13" x14ac:dyDescent="0.25">
      <c r="B294"/>
      <c r="C294"/>
      <c r="D294"/>
      <c r="E294"/>
      <c r="F294"/>
      <c r="G294" s="20"/>
      <c r="H294" s="5"/>
      <c r="I294"/>
      <c r="J294"/>
      <c r="K294" s="20"/>
      <c r="L294" s="20"/>
      <c r="M294" s="5"/>
    </row>
    <row r="295" spans="2:13" x14ac:dyDescent="0.25">
      <c r="B295"/>
      <c r="C295"/>
      <c r="D295"/>
      <c r="E295"/>
      <c r="F295"/>
      <c r="G295" s="20"/>
      <c r="H295" s="5"/>
      <c r="I295"/>
      <c r="J295"/>
      <c r="K295" s="20"/>
      <c r="L295" s="20"/>
      <c r="M295" s="5"/>
    </row>
    <row r="296" spans="2:13" x14ac:dyDescent="0.25">
      <c r="B296"/>
      <c r="C296"/>
      <c r="D296"/>
      <c r="E296"/>
      <c r="F296"/>
      <c r="G296" s="20"/>
      <c r="H296" s="5"/>
      <c r="I296"/>
      <c r="J296"/>
      <c r="K296" s="20"/>
      <c r="L296" s="20"/>
      <c r="M296" s="5"/>
    </row>
    <row r="297" spans="2:13" x14ac:dyDescent="0.25">
      <c r="B297"/>
      <c r="C297"/>
      <c r="D297"/>
      <c r="E297"/>
      <c r="F297"/>
      <c r="G297" s="20"/>
      <c r="H297" s="5"/>
      <c r="I297"/>
      <c r="J297"/>
      <c r="K297" s="20"/>
      <c r="L297" s="20"/>
      <c r="M297" s="5"/>
    </row>
    <row r="298" spans="2:13" x14ac:dyDescent="0.25">
      <c r="B298"/>
      <c r="C298"/>
      <c r="D298"/>
      <c r="E298"/>
      <c r="F298"/>
      <c r="G298" s="20"/>
      <c r="H298" s="5"/>
      <c r="I298"/>
      <c r="J298"/>
      <c r="K298" s="20"/>
      <c r="L298" s="20"/>
      <c r="M298" s="5"/>
    </row>
    <row r="299" spans="2:13" x14ac:dyDescent="0.25">
      <c r="B299"/>
      <c r="C299"/>
      <c r="D299"/>
      <c r="E299"/>
      <c r="F299"/>
      <c r="G299" s="20"/>
      <c r="H299" s="5"/>
      <c r="I299"/>
      <c r="J299"/>
      <c r="K299" s="20"/>
      <c r="L299" s="20"/>
      <c r="M299" s="5"/>
    </row>
    <row r="300" spans="2:13" x14ac:dyDescent="0.25">
      <c r="B300"/>
      <c r="C300"/>
      <c r="D300"/>
      <c r="E300"/>
      <c r="F300"/>
      <c r="G300" s="20"/>
      <c r="H300" s="5"/>
      <c r="I300"/>
      <c r="J300"/>
      <c r="K300" s="20"/>
      <c r="L300" s="20"/>
      <c r="M300" s="5"/>
    </row>
    <row r="301" spans="2:13" x14ac:dyDescent="0.25">
      <c r="B301"/>
      <c r="C301"/>
      <c r="D301"/>
      <c r="E301"/>
      <c r="F301"/>
      <c r="G301" s="20"/>
      <c r="H301" s="5"/>
      <c r="I301"/>
      <c r="J301"/>
      <c r="K301" s="20"/>
      <c r="L301" s="20"/>
      <c r="M301" s="5"/>
    </row>
    <row r="302" spans="2:13" x14ac:dyDescent="0.25">
      <c r="B302"/>
      <c r="C302"/>
      <c r="D302"/>
      <c r="E302"/>
      <c r="F302"/>
      <c r="G302" s="20"/>
      <c r="H302" s="5"/>
      <c r="I302"/>
      <c r="J302"/>
      <c r="K302" s="20"/>
      <c r="L302" s="20"/>
      <c r="M302" s="5"/>
    </row>
    <row r="303" spans="2:13" x14ac:dyDescent="0.25">
      <c r="B303"/>
      <c r="C303"/>
      <c r="D303"/>
      <c r="E303"/>
      <c r="F303"/>
      <c r="G303" s="20"/>
      <c r="H303" s="5"/>
      <c r="I303"/>
      <c r="J303"/>
      <c r="K303" s="20"/>
      <c r="L303" s="20"/>
      <c r="M303" s="5"/>
    </row>
    <row r="304" spans="2:13" x14ac:dyDescent="0.25">
      <c r="B304"/>
      <c r="C304"/>
      <c r="D304"/>
      <c r="E304"/>
      <c r="F304"/>
      <c r="G304" s="20"/>
      <c r="H304" s="5"/>
      <c r="I304"/>
      <c r="J304"/>
      <c r="K304" s="20"/>
      <c r="L304" s="20"/>
      <c r="M304" s="5"/>
    </row>
    <row r="305" spans="2:13" x14ac:dyDescent="0.25">
      <c r="B305"/>
      <c r="C305"/>
      <c r="D305"/>
      <c r="E305"/>
      <c r="F305"/>
      <c r="G305" s="20"/>
      <c r="H305" s="5"/>
      <c r="I305"/>
      <c r="J305"/>
      <c r="K305" s="20"/>
      <c r="L305" s="20"/>
      <c r="M305" s="5"/>
    </row>
    <row r="306" spans="2:13" x14ac:dyDescent="0.25">
      <c r="B306"/>
      <c r="C306"/>
      <c r="D306"/>
      <c r="E306"/>
      <c r="F306"/>
      <c r="G306" s="20"/>
      <c r="H306" s="5"/>
      <c r="I306"/>
      <c r="J306"/>
      <c r="K306" s="20"/>
      <c r="L306" s="20"/>
      <c r="M306" s="5"/>
    </row>
    <row r="307" spans="2:13" x14ac:dyDescent="0.25">
      <c r="B307"/>
      <c r="C307"/>
      <c r="D307"/>
      <c r="E307"/>
      <c r="F307"/>
      <c r="G307" s="20"/>
      <c r="H307" s="5"/>
      <c r="I307"/>
      <c r="J307"/>
      <c r="K307" s="20"/>
      <c r="L307" s="20"/>
      <c r="M307" s="5"/>
    </row>
    <row r="308" spans="2:13" x14ac:dyDescent="0.25">
      <c r="B308"/>
      <c r="C308"/>
      <c r="D308"/>
      <c r="E308"/>
      <c r="F308"/>
      <c r="G308" s="20"/>
      <c r="H308" s="5"/>
      <c r="I308"/>
      <c r="J308"/>
      <c r="K308" s="20"/>
      <c r="L308" s="20"/>
      <c r="M308" s="5"/>
    </row>
    <row r="309" spans="2:13" x14ac:dyDescent="0.25">
      <c r="B309"/>
      <c r="C309"/>
      <c r="D309"/>
      <c r="E309"/>
      <c r="F309"/>
      <c r="G309" s="20"/>
      <c r="H309" s="5"/>
      <c r="I309"/>
      <c r="J309"/>
      <c r="K309" s="20"/>
      <c r="L309" s="20"/>
      <c r="M309" s="5"/>
    </row>
    <row r="310" spans="2:13" x14ac:dyDescent="0.25">
      <c r="B310"/>
      <c r="C310"/>
      <c r="D310"/>
      <c r="E310"/>
      <c r="F310"/>
      <c r="G310" s="20"/>
      <c r="H310" s="5"/>
      <c r="I310"/>
      <c r="J310"/>
      <c r="K310" s="20"/>
      <c r="L310" s="20"/>
      <c r="M310" s="5"/>
    </row>
    <row r="311" spans="2:13" x14ac:dyDescent="0.25">
      <c r="B311"/>
      <c r="C311"/>
      <c r="D311"/>
      <c r="E311"/>
      <c r="F311"/>
      <c r="G311" s="20"/>
      <c r="H311" s="5"/>
      <c r="I311"/>
      <c r="J311"/>
      <c r="K311" s="20"/>
      <c r="L311" s="20"/>
      <c r="M311" s="5"/>
    </row>
    <row r="312" spans="2:13" x14ac:dyDescent="0.25">
      <c r="B312"/>
      <c r="C312"/>
      <c r="D312"/>
      <c r="E312"/>
      <c r="F312"/>
      <c r="G312" s="20"/>
      <c r="H312" s="5"/>
      <c r="I312"/>
      <c r="J312"/>
      <c r="K312" s="20"/>
      <c r="L312" s="20"/>
      <c r="M312" s="5"/>
    </row>
    <row r="313" spans="2:13" x14ac:dyDescent="0.25">
      <c r="B313"/>
      <c r="C313"/>
      <c r="D313"/>
      <c r="E313"/>
      <c r="F313"/>
      <c r="G313" s="20"/>
      <c r="H313" s="5"/>
      <c r="I313"/>
      <c r="J313"/>
      <c r="K313" s="20"/>
      <c r="L313" s="20"/>
      <c r="M313" s="5"/>
    </row>
    <row r="314" spans="2:13" x14ac:dyDescent="0.25">
      <c r="B314"/>
      <c r="C314"/>
      <c r="D314"/>
      <c r="E314"/>
      <c r="F314"/>
      <c r="G314" s="20"/>
      <c r="H314" s="5"/>
      <c r="I314"/>
      <c r="J314"/>
      <c r="K314" s="20"/>
      <c r="L314" s="20"/>
      <c r="M314" s="5"/>
    </row>
    <row r="315" spans="2:13" x14ac:dyDescent="0.25">
      <c r="B315"/>
      <c r="C315"/>
      <c r="D315"/>
      <c r="E315"/>
      <c r="F315"/>
      <c r="G315" s="20"/>
      <c r="H315" s="5"/>
      <c r="I315"/>
      <c r="J315"/>
      <c r="K315" s="20"/>
      <c r="L315" s="20"/>
      <c r="M315" s="5"/>
    </row>
    <row r="316" spans="2:13" x14ac:dyDescent="0.25">
      <c r="B316"/>
      <c r="C316"/>
      <c r="D316"/>
      <c r="E316"/>
      <c r="F316"/>
      <c r="G316" s="20"/>
      <c r="H316" s="5"/>
      <c r="I316"/>
      <c r="J316"/>
      <c r="K316" s="20"/>
      <c r="L316" s="20"/>
      <c r="M316" s="5"/>
    </row>
    <row r="317" spans="2:13" x14ac:dyDescent="0.25">
      <c r="B317"/>
      <c r="C317"/>
      <c r="D317"/>
      <c r="E317"/>
      <c r="F317"/>
      <c r="G317" s="20"/>
      <c r="H317" s="5"/>
      <c r="I317"/>
      <c r="J317"/>
      <c r="K317" s="20"/>
      <c r="L317" s="20"/>
      <c r="M317" s="5"/>
    </row>
    <row r="318" spans="2:13" x14ac:dyDescent="0.25">
      <c r="B318"/>
      <c r="C318"/>
      <c r="D318"/>
      <c r="E318"/>
      <c r="F318"/>
      <c r="G318" s="20"/>
      <c r="H318" s="5"/>
      <c r="I318"/>
      <c r="J318"/>
      <c r="K318" s="20"/>
      <c r="L318" s="20"/>
      <c r="M318" s="5"/>
    </row>
    <row r="319" spans="2:13" x14ac:dyDescent="0.25">
      <c r="B319"/>
      <c r="C319"/>
      <c r="D319"/>
      <c r="E319"/>
      <c r="F319"/>
      <c r="G319" s="20"/>
      <c r="H319" s="5"/>
      <c r="I319"/>
      <c r="J319"/>
      <c r="K319" s="20"/>
      <c r="L319" s="20"/>
      <c r="M319" s="5"/>
    </row>
    <row r="320" spans="2:13" x14ac:dyDescent="0.25">
      <c r="B320"/>
      <c r="C320"/>
      <c r="D320"/>
      <c r="E320"/>
      <c r="F320"/>
      <c r="G320" s="20"/>
      <c r="H320" s="5"/>
      <c r="I320"/>
      <c r="J320"/>
      <c r="K320" s="20"/>
      <c r="L320" s="20"/>
      <c r="M320" s="5"/>
    </row>
    <row r="321" spans="2:13" x14ac:dyDescent="0.25">
      <c r="B321"/>
      <c r="C321"/>
      <c r="D321"/>
      <c r="E321"/>
      <c r="F321"/>
      <c r="G321" s="20"/>
      <c r="H321" s="5"/>
      <c r="I321"/>
      <c r="J321"/>
      <c r="K321" s="20"/>
      <c r="L321" s="20"/>
      <c r="M321" s="5"/>
    </row>
    <row r="322" spans="2:13" x14ac:dyDescent="0.25">
      <c r="B322"/>
      <c r="C322"/>
      <c r="D322"/>
      <c r="E322"/>
      <c r="F322"/>
      <c r="G322" s="20"/>
      <c r="H322" s="5"/>
      <c r="I322"/>
      <c r="J322"/>
      <c r="K322" s="20"/>
      <c r="L322" s="20"/>
      <c r="M322" s="5"/>
    </row>
    <row r="323" spans="2:13" x14ac:dyDescent="0.25">
      <c r="B323"/>
      <c r="C323"/>
      <c r="D323"/>
      <c r="E323"/>
      <c r="F323"/>
      <c r="G323" s="20"/>
      <c r="H323" s="5"/>
      <c r="I323"/>
      <c r="J323"/>
      <c r="K323" s="20"/>
      <c r="L323" s="20"/>
      <c r="M323" s="5"/>
    </row>
    <row r="324" spans="2:13" x14ac:dyDescent="0.25">
      <c r="B324"/>
      <c r="C324"/>
      <c r="D324"/>
      <c r="E324"/>
      <c r="F324"/>
      <c r="G324" s="20"/>
      <c r="H324" s="5"/>
      <c r="I324"/>
      <c r="J324"/>
      <c r="K324" s="20"/>
      <c r="L324" s="20"/>
      <c r="M324" s="5"/>
    </row>
    <row r="325" spans="2:13" x14ac:dyDescent="0.25">
      <c r="B325"/>
      <c r="C325"/>
      <c r="D325"/>
      <c r="E325"/>
      <c r="F325"/>
      <c r="G325" s="20"/>
      <c r="H325" s="5"/>
      <c r="I325"/>
      <c r="J325"/>
      <c r="K325" s="20"/>
      <c r="L325" s="20"/>
      <c r="M325" s="5"/>
    </row>
    <row r="326" spans="2:13" x14ac:dyDescent="0.25">
      <c r="B326"/>
      <c r="C326"/>
      <c r="D326"/>
      <c r="E326"/>
      <c r="F326"/>
      <c r="G326" s="20"/>
      <c r="H326" s="5"/>
      <c r="I326"/>
      <c r="J326"/>
      <c r="K326" s="20"/>
      <c r="L326" s="20"/>
      <c r="M326" s="5"/>
    </row>
    <row r="327" spans="2:13" x14ac:dyDescent="0.25">
      <c r="B327"/>
      <c r="C327"/>
      <c r="D327"/>
      <c r="E327"/>
      <c r="F327"/>
      <c r="G327" s="20"/>
      <c r="H327" s="5"/>
      <c r="I327"/>
      <c r="J327"/>
      <c r="K327" s="20"/>
      <c r="L327" s="20"/>
      <c r="M327" s="5"/>
    </row>
    <row r="328" spans="2:13" x14ac:dyDescent="0.25">
      <c r="B328"/>
      <c r="C328"/>
      <c r="D328"/>
      <c r="E328"/>
      <c r="F328"/>
      <c r="G328" s="20"/>
      <c r="H328" s="5"/>
      <c r="I328"/>
      <c r="J328"/>
      <c r="K328" s="20"/>
      <c r="L328" s="20"/>
      <c r="M328" s="5"/>
    </row>
    <row r="329" spans="2:13" x14ac:dyDescent="0.25">
      <c r="B329"/>
      <c r="C329"/>
      <c r="D329"/>
      <c r="E329"/>
      <c r="F329"/>
      <c r="G329" s="20"/>
      <c r="H329" s="5"/>
      <c r="I329"/>
      <c r="J329"/>
      <c r="K329" s="20"/>
      <c r="L329" s="20"/>
      <c r="M329" s="5"/>
    </row>
    <row r="330" spans="2:13" x14ac:dyDescent="0.25">
      <c r="B330"/>
      <c r="C330"/>
      <c r="D330"/>
      <c r="E330"/>
      <c r="F330"/>
      <c r="G330"/>
      <c r="H330" s="5"/>
      <c r="I330"/>
      <c r="J330"/>
      <c r="K330" s="20"/>
      <c r="L330" s="20"/>
      <c r="M330" s="5"/>
    </row>
    <row r="331" spans="2:13" x14ac:dyDescent="0.25">
      <c r="B331"/>
      <c r="C331"/>
      <c r="D331"/>
      <c r="E331"/>
      <c r="F331"/>
      <c r="G331"/>
      <c r="H331" s="5"/>
      <c r="I331"/>
      <c r="J331"/>
      <c r="K331" s="20"/>
      <c r="L331" s="20"/>
      <c r="M331" s="5"/>
    </row>
    <row r="332" spans="2:13" x14ac:dyDescent="0.25">
      <c r="B332"/>
      <c r="C332"/>
      <c r="D332"/>
      <c r="E332"/>
      <c r="F332"/>
      <c r="G332" s="20"/>
      <c r="H332" s="5"/>
      <c r="I332"/>
      <c r="J332"/>
      <c r="K332" s="20"/>
      <c r="L332" s="20"/>
      <c r="M332" s="5"/>
    </row>
    <row r="333" spans="2:13" x14ac:dyDescent="0.25">
      <c r="B333"/>
      <c r="C333"/>
      <c r="D333"/>
      <c r="E333"/>
      <c r="F333"/>
      <c r="G333" s="20"/>
      <c r="H333" s="5"/>
      <c r="I333"/>
      <c r="J333"/>
      <c r="K333" s="20"/>
      <c r="L333" s="20"/>
      <c r="M333" s="5"/>
    </row>
    <row r="334" spans="2:13" x14ac:dyDescent="0.25">
      <c r="B334"/>
      <c r="C334"/>
      <c r="D334"/>
      <c r="E334"/>
      <c r="F334"/>
      <c r="G334" s="20"/>
      <c r="H334" s="5"/>
      <c r="I334"/>
      <c r="J334"/>
      <c r="K334" s="20"/>
      <c r="L334" s="20"/>
      <c r="M334" s="5"/>
    </row>
    <row r="335" spans="2:13" x14ac:dyDescent="0.25">
      <c r="B335"/>
      <c r="C335"/>
      <c r="D335"/>
      <c r="E335"/>
      <c r="F335"/>
      <c r="G335" s="20"/>
      <c r="H335" s="5"/>
      <c r="I335"/>
      <c r="J335"/>
      <c r="K335" s="20"/>
      <c r="L335" s="20"/>
      <c r="M335" s="5"/>
    </row>
    <row r="336" spans="2:13" x14ac:dyDescent="0.25">
      <c r="B336"/>
      <c r="C336"/>
      <c r="D336"/>
      <c r="E336"/>
      <c r="F336"/>
      <c r="G336" s="20"/>
      <c r="H336" s="5"/>
      <c r="I336"/>
      <c r="J336"/>
      <c r="K336" s="20"/>
      <c r="L336" s="20"/>
      <c r="M336" s="5"/>
    </row>
    <row r="337" spans="2:13" x14ac:dyDescent="0.25">
      <c r="B337"/>
      <c r="C337"/>
      <c r="D337"/>
      <c r="E337"/>
      <c r="F337"/>
      <c r="G337"/>
      <c r="H337" s="5"/>
      <c r="I337"/>
      <c r="J337"/>
      <c r="K337" s="20"/>
      <c r="L337" s="20"/>
      <c r="M337" s="5"/>
    </row>
    <row r="338" spans="2:13" x14ac:dyDescent="0.25">
      <c r="B338"/>
      <c r="C338"/>
      <c r="D338"/>
      <c r="E338"/>
      <c r="F338"/>
      <c r="G338" s="20"/>
      <c r="H338" s="5"/>
      <c r="I338"/>
      <c r="J338"/>
      <c r="K338" s="20"/>
      <c r="L338" s="20"/>
      <c r="M338" s="5"/>
    </row>
    <row r="339" spans="2:13" x14ac:dyDescent="0.25">
      <c r="B339"/>
      <c r="C339"/>
      <c r="D339"/>
      <c r="E339"/>
      <c r="F339"/>
      <c r="G339" s="20"/>
      <c r="H339" s="5"/>
      <c r="I339"/>
      <c r="J339"/>
      <c r="K339" s="20"/>
      <c r="L339" s="20"/>
      <c r="M339" s="5"/>
    </row>
    <row r="340" spans="2:13" x14ac:dyDescent="0.25">
      <c r="B340"/>
      <c r="C340"/>
      <c r="D340"/>
      <c r="E340"/>
      <c r="F340"/>
      <c r="G340" s="20"/>
      <c r="H340" s="5"/>
      <c r="I340"/>
      <c r="J340"/>
      <c r="K340" s="20"/>
      <c r="L340" s="20"/>
      <c r="M340" s="5"/>
    </row>
    <row r="341" spans="2:13" x14ac:dyDescent="0.25">
      <c r="B341"/>
      <c r="C341"/>
      <c r="D341"/>
      <c r="E341"/>
      <c r="F341"/>
      <c r="G341" s="20"/>
      <c r="H341" s="5"/>
      <c r="I341"/>
      <c r="J341"/>
      <c r="K341" s="20"/>
      <c r="L341" s="20"/>
      <c r="M341" s="5"/>
    </row>
    <row r="342" spans="2:13" x14ac:dyDescent="0.25">
      <c r="B342"/>
      <c r="C342"/>
      <c r="D342"/>
      <c r="E342"/>
      <c r="F342"/>
      <c r="G342" s="20"/>
      <c r="H342" s="5"/>
      <c r="I342"/>
      <c r="J342"/>
      <c r="K342" s="20"/>
      <c r="L342" s="20"/>
      <c r="M342" s="5"/>
    </row>
    <row r="343" spans="2:13" x14ac:dyDescent="0.25">
      <c r="B343"/>
      <c r="C343"/>
      <c r="D343"/>
      <c r="E343"/>
      <c r="F343"/>
      <c r="G343" s="20"/>
      <c r="H343" s="5"/>
      <c r="I343"/>
      <c r="J343"/>
      <c r="K343" s="20"/>
      <c r="L343" s="20"/>
      <c r="M343" s="5"/>
    </row>
    <row r="344" spans="2:13" customFormat="1" x14ac:dyDescent="0.25">
      <c r="G344" s="20"/>
      <c r="H344" s="5"/>
      <c r="K344" s="20"/>
      <c r="L344" s="20"/>
      <c r="M344" s="5"/>
    </row>
    <row r="345" spans="2:13" customFormat="1" x14ac:dyDescent="0.25">
      <c r="G345" s="20"/>
      <c r="H345" s="5"/>
      <c r="K345" s="20"/>
      <c r="L345" s="20"/>
      <c r="M345" s="5"/>
    </row>
    <row r="346" spans="2:13" customFormat="1" x14ac:dyDescent="0.25">
      <c r="G346" s="20"/>
      <c r="H346" s="5"/>
      <c r="K346" s="20"/>
      <c r="L346" s="20"/>
      <c r="M346" s="5"/>
    </row>
    <row r="347" spans="2:13" customFormat="1" x14ac:dyDescent="0.25">
      <c r="G347" s="20"/>
      <c r="H347" s="5"/>
      <c r="K347" s="20"/>
      <c r="L347" s="20"/>
      <c r="M347" s="5"/>
    </row>
    <row r="348" spans="2:13" customFormat="1" x14ac:dyDescent="0.25">
      <c r="G348" s="20"/>
      <c r="H348" s="5"/>
      <c r="K348" s="20"/>
      <c r="L348" s="20"/>
      <c r="M348" s="5"/>
    </row>
    <row r="349" spans="2:13" customFormat="1" x14ac:dyDescent="0.25">
      <c r="G349" s="20"/>
      <c r="H349" s="5"/>
      <c r="K349" s="20"/>
      <c r="L349" s="20"/>
      <c r="M349" s="5"/>
    </row>
    <row r="350" spans="2:13" customFormat="1" x14ac:dyDescent="0.25">
      <c r="G350" s="20"/>
      <c r="H350" s="5"/>
      <c r="K350" s="20"/>
      <c r="L350" s="20"/>
      <c r="M350" s="5"/>
    </row>
    <row r="351" spans="2:13" customFormat="1" x14ac:dyDescent="0.25">
      <c r="H351" s="5"/>
      <c r="K351" s="20"/>
      <c r="L351" s="20"/>
      <c r="M351" s="5"/>
    </row>
    <row r="352" spans="2:13" customFormat="1" x14ac:dyDescent="0.25">
      <c r="G352" s="20"/>
      <c r="H352" s="5"/>
      <c r="K352" s="20"/>
      <c r="L352" s="20"/>
      <c r="M352" s="5"/>
    </row>
    <row r="353" spans="7:13" customFormat="1" x14ac:dyDescent="0.25">
      <c r="G353" s="20"/>
      <c r="H353" s="5"/>
      <c r="K353" s="20"/>
      <c r="L353" s="20"/>
      <c r="M353" s="5"/>
    </row>
    <row r="354" spans="7:13" customFormat="1" x14ac:dyDescent="0.25">
      <c r="G354" s="20"/>
      <c r="H354" s="5"/>
      <c r="K354" s="20"/>
      <c r="L354" s="20"/>
      <c r="M354" s="5"/>
    </row>
    <row r="355" spans="7:13" customFormat="1" x14ac:dyDescent="0.25">
      <c r="G355" s="20"/>
      <c r="H355" s="5"/>
      <c r="K355" s="20"/>
      <c r="L355" s="20"/>
      <c r="M355" s="5"/>
    </row>
    <row r="356" spans="7:13" customFormat="1" x14ac:dyDescent="0.25">
      <c r="G356" s="20"/>
      <c r="H356" s="5"/>
      <c r="K356" s="20"/>
      <c r="L356" s="20"/>
      <c r="M356" s="5"/>
    </row>
    <row r="357" spans="7:13" customFormat="1" x14ac:dyDescent="0.25">
      <c r="G357" s="20"/>
      <c r="H357" s="5"/>
      <c r="K357" s="20"/>
      <c r="L357" s="20"/>
      <c r="M357" s="5"/>
    </row>
    <row r="358" spans="7:13" customFormat="1" x14ac:dyDescent="0.25">
      <c r="G358" s="20"/>
      <c r="H358" s="5"/>
      <c r="K358" s="20"/>
      <c r="L358" s="20"/>
      <c r="M358" s="5"/>
    </row>
    <row r="359" spans="7:13" customFormat="1" x14ac:dyDescent="0.25">
      <c r="G359" s="20"/>
      <c r="H359" s="5"/>
      <c r="K359" s="20"/>
      <c r="L359" s="20"/>
      <c r="M359" s="5"/>
    </row>
    <row r="360" spans="7:13" customFormat="1" x14ac:dyDescent="0.25">
      <c r="G360" s="20"/>
      <c r="H360" s="5"/>
      <c r="K360" s="20"/>
      <c r="L360" s="20"/>
      <c r="M360" s="5"/>
    </row>
    <row r="361" spans="7:13" customFormat="1" x14ac:dyDescent="0.25">
      <c r="G361" s="20"/>
      <c r="H361" s="5"/>
      <c r="K361" s="20"/>
      <c r="L361" s="20"/>
      <c r="M361" s="5"/>
    </row>
    <row r="362" spans="7:13" customFormat="1" x14ac:dyDescent="0.25">
      <c r="G362" s="20"/>
      <c r="H362" s="5"/>
      <c r="K362" s="20"/>
      <c r="L362" s="20"/>
      <c r="M362" s="5"/>
    </row>
    <row r="363" spans="7:13" customFormat="1" x14ac:dyDescent="0.25">
      <c r="G363" s="20"/>
      <c r="H363" s="5"/>
      <c r="K363" s="20"/>
      <c r="L363" s="20"/>
      <c r="M363" s="5"/>
    </row>
    <row r="364" spans="7:13" customFormat="1" x14ac:dyDescent="0.25">
      <c r="G364" s="20"/>
      <c r="H364" s="5"/>
      <c r="K364" s="20"/>
      <c r="L364" s="20"/>
      <c r="M364" s="5"/>
    </row>
    <row r="365" spans="7:13" customFormat="1" x14ac:dyDescent="0.25">
      <c r="G365" s="20"/>
      <c r="H365" s="5"/>
      <c r="K365" s="20"/>
      <c r="L365" s="20"/>
      <c r="M365" s="5"/>
    </row>
    <row r="366" spans="7:13" customFormat="1" x14ac:dyDescent="0.25">
      <c r="G366" s="20"/>
      <c r="H366" s="5"/>
      <c r="K366" s="20"/>
      <c r="L366" s="20"/>
      <c r="M366" s="5"/>
    </row>
    <row r="367" spans="7:13" customFormat="1" x14ac:dyDescent="0.25">
      <c r="G367" s="20"/>
      <c r="H367" s="5"/>
      <c r="K367" s="20"/>
      <c r="L367" s="20"/>
      <c r="M367" s="5"/>
    </row>
    <row r="368" spans="7:13" customFormat="1" x14ac:dyDescent="0.25">
      <c r="G368" s="20"/>
      <c r="H368" s="5"/>
      <c r="K368" s="20"/>
      <c r="L368" s="20"/>
      <c r="M368" s="5"/>
    </row>
    <row r="369" spans="7:13" customFormat="1" x14ac:dyDescent="0.25">
      <c r="G369" s="20"/>
      <c r="H369" s="5"/>
      <c r="K369" s="20"/>
      <c r="L369" s="20"/>
      <c r="M369" s="5"/>
    </row>
    <row r="370" spans="7:13" customFormat="1" x14ac:dyDescent="0.25">
      <c r="G370" s="20"/>
      <c r="H370" s="5"/>
      <c r="K370" s="20"/>
      <c r="L370" s="20"/>
      <c r="M370" s="5"/>
    </row>
    <row r="371" spans="7:13" customFormat="1" x14ac:dyDescent="0.25">
      <c r="G371" s="20"/>
      <c r="H371" s="5"/>
      <c r="K371" s="20"/>
      <c r="L371" s="20"/>
      <c r="M371" s="5"/>
    </row>
    <row r="372" spans="7:13" customFormat="1" x14ac:dyDescent="0.25">
      <c r="G372" s="20"/>
      <c r="H372" s="5"/>
      <c r="K372" s="20"/>
      <c r="L372" s="20"/>
      <c r="M372" s="5"/>
    </row>
    <row r="373" spans="7:13" customFormat="1" x14ac:dyDescent="0.25">
      <c r="G373" s="20"/>
      <c r="H373" s="5"/>
      <c r="K373" s="20"/>
      <c r="L373" s="20"/>
      <c r="M373" s="5"/>
    </row>
    <row r="374" spans="7:13" customFormat="1" x14ac:dyDescent="0.25">
      <c r="G374" s="20"/>
      <c r="H374" s="5"/>
      <c r="K374" s="20"/>
      <c r="L374" s="20"/>
      <c r="M374" s="5"/>
    </row>
    <row r="375" spans="7:13" customFormat="1" x14ac:dyDescent="0.25">
      <c r="G375" s="20"/>
      <c r="H375" s="5"/>
      <c r="K375" s="20"/>
      <c r="L375" s="20"/>
      <c r="M375" s="5"/>
    </row>
    <row r="376" spans="7:13" customFormat="1" x14ac:dyDescent="0.25">
      <c r="G376" s="20"/>
      <c r="H376" s="5"/>
      <c r="K376" s="20"/>
      <c r="L376" s="20"/>
      <c r="M376" s="5"/>
    </row>
    <row r="377" spans="7:13" customFormat="1" x14ac:dyDescent="0.25">
      <c r="G377" s="20"/>
      <c r="H377" s="5"/>
      <c r="K377" s="20"/>
      <c r="L377" s="20"/>
      <c r="M377" s="5"/>
    </row>
    <row r="378" spans="7:13" customFormat="1" x14ac:dyDescent="0.25">
      <c r="G378" s="20"/>
      <c r="H378" s="5"/>
      <c r="K378" s="20"/>
      <c r="L378" s="20"/>
      <c r="M378" s="5"/>
    </row>
    <row r="379" spans="7:13" customFormat="1" x14ac:dyDescent="0.25">
      <c r="G379" s="20"/>
      <c r="H379" s="5"/>
      <c r="K379" s="20"/>
      <c r="L379" s="20"/>
      <c r="M379" s="5"/>
    </row>
    <row r="380" spans="7:13" customFormat="1" x14ac:dyDescent="0.25">
      <c r="G380" s="20"/>
      <c r="H380" s="5"/>
      <c r="K380" s="20"/>
      <c r="L380" s="20"/>
      <c r="M380" s="5"/>
    </row>
    <row r="381" spans="7:13" customFormat="1" x14ac:dyDescent="0.25">
      <c r="G381" s="20"/>
      <c r="H381" s="5"/>
      <c r="K381" s="20"/>
      <c r="L381" s="20"/>
      <c r="M381" s="5"/>
    </row>
    <row r="382" spans="7:13" customFormat="1" x14ac:dyDescent="0.25">
      <c r="G382" s="20"/>
      <c r="H382" s="5"/>
      <c r="K382" s="20"/>
      <c r="L382" s="20"/>
      <c r="M382" s="5"/>
    </row>
    <row r="383" spans="7:13" customFormat="1" x14ac:dyDescent="0.25">
      <c r="G383" s="20"/>
      <c r="H383" s="5"/>
      <c r="K383" s="20"/>
      <c r="L383" s="20"/>
      <c r="M383" s="5"/>
    </row>
    <row r="384" spans="7:13" customFormat="1" x14ac:dyDescent="0.25">
      <c r="H384" s="5"/>
      <c r="K384" s="20"/>
      <c r="L384" s="20"/>
      <c r="M384" s="5"/>
    </row>
    <row r="385" spans="2:13" customFormat="1" x14ac:dyDescent="0.25">
      <c r="G385" s="20"/>
      <c r="H385" s="5"/>
      <c r="K385" s="20"/>
      <c r="L385" s="20"/>
      <c r="M385" s="5"/>
    </row>
    <row r="386" spans="2:13" customFormat="1" x14ac:dyDescent="0.25">
      <c r="G386" s="20"/>
      <c r="H386" s="5"/>
      <c r="K386" s="20"/>
      <c r="L386" s="20"/>
      <c r="M386" s="5"/>
    </row>
    <row r="387" spans="2:13" customFormat="1" x14ac:dyDescent="0.25">
      <c r="G387" s="20"/>
      <c r="H387" s="5"/>
      <c r="K387" s="20"/>
      <c r="L387" s="20"/>
      <c r="M387" s="5"/>
    </row>
    <row r="388" spans="2:13" customFormat="1" x14ac:dyDescent="0.25">
      <c r="G388" s="20"/>
      <c r="H388" s="5"/>
      <c r="K388" s="20"/>
      <c r="L388" s="20"/>
      <c r="M388" s="5"/>
    </row>
    <row r="389" spans="2:13" customFormat="1" x14ac:dyDescent="0.25">
      <c r="G389" s="20"/>
      <c r="H389" s="5"/>
      <c r="K389" s="20"/>
      <c r="L389" s="20"/>
      <c r="M389" s="5"/>
    </row>
    <row r="390" spans="2:13" customFormat="1" x14ac:dyDescent="0.25">
      <c r="G390" s="20"/>
      <c r="H390" s="5"/>
      <c r="K390" s="20"/>
      <c r="L390" s="20"/>
      <c r="M390" s="5"/>
    </row>
    <row r="391" spans="2:13" customFormat="1" x14ac:dyDescent="0.25">
      <c r="G391" s="20"/>
      <c r="H391" s="5"/>
      <c r="K391" s="20"/>
      <c r="L391" s="20"/>
      <c r="M391" s="5"/>
    </row>
    <row r="392" spans="2:13" customFormat="1" x14ac:dyDescent="0.25">
      <c r="G392" s="20"/>
      <c r="H392" s="5"/>
      <c r="K392" s="20"/>
      <c r="L392" s="20"/>
      <c r="M392" s="5"/>
    </row>
    <row r="393" spans="2:13" customFormat="1" x14ac:dyDescent="0.25">
      <c r="G393" s="20"/>
      <c r="H393" s="5"/>
      <c r="K393" s="20"/>
      <c r="L393" s="20"/>
      <c r="M393" s="5"/>
    </row>
    <row r="394" spans="2:13" customFormat="1" x14ac:dyDescent="0.25">
      <c r="G394" s="20"/>
      <c r="H394" s="5"/>
      <c r="K394" s="20"/>
      <c r="L394" s="20"/>
      <c r="M394" s="5"/>
    </row>
    <row r="395" spans="2:13" x14ac:dyDescent="0.25">
      <c r="B395"/>
      <c r="C395"/>
      <c r="D395"/>
      <c r="E395"/>
      <c r="F395"/>
      <c r="G395" s="20"/>
      <c r="H395" s="5"/>
      <c r="I395"/>
      <c r="J395"/>
      <c r="K395" s="20"/>
      <c r="L395" s="20"/>
      <c r="M395" s="5"/>
    </row>
    <row r="396" spans="2:13" x14ac:dyDescent="0.25">
      <c r="F396"/>
      <c r="G396" s="20"/>
      <c r="H396" s="5"/>
      <c r="I396"/>
      <c r="J396"/>
      <c r="K396" s="20"/>
      <c r="L396" s="20"/>
      <c r="M396" s="5"/>
    </row>
    <row r="397" spans="2:13" x14ac:dyDescent="0.25">
      <c r="F397"/>
      <c r="G397" s="20"/>
      <c r="H397" s="5"/>
      <c r="I397"/>
      <c r="J397"/>
      <c r="K397" s="20"/>
      <c r="L397" s="20"/>
      <c r="M397" s="5"/>
    </row>
    <row r="398" spans="2:13" x14ac:dyDescent="0.25">
      <c r="F398"/>
      <c r="G398" s="20"/>
      <c r="H398" s="5"/>
      <c r="I398"/>
      <c r="J398"/>
      <c r="K398" s="20"/>
      <c r="L398" s="20"/>
      <c r="M398" s="5"/>
    </row>
    <row r="399" spans="2:13" x14ac:dyDescent="0.25">
      <c r="F399"/>
      <c r="G399" s="20"/>
      <c r="H399" s="5"/>
      <c r="I399"/>
      <c r="J399"/>
      <c r="K399" s="20"/>
      <c r="L399" s="20"/>
      <c r="M399" s="5"/>
    </row>
    <row r="400" spans="2:13" x14ac:dyDescent="0.25">
      <c r="F400"/>
      <c r="G400" s="20"/>
      <c r="H400" s="5"/>
      <c r="I400"/>
      <c r="J400"/>
      <c r="K400" s="20"/>
      <c r="L400" s="20"/>
      <c r="M400" s="5"/>
    </row>
    <row r="401" spans="6:13" x14ac:dyDescent="0.25">
      <c r="F401"/>
      <c r="G401" s="20"/>
      <c r="H401" s="5"/>
      <c r="I401"/>
      <c r="J401"/>
      <c r="K401" s="20"/>
      <c r="L401" s="20"/>
      <c r="M401" s="5"/>
    </row>
    <row r="402" spans="6:13" x14ac:dyDescent="0.25">
      <c r="F402"/>
      <c r="G402" s="20"/>
      <c r="H402" s="5"/>
      <c r="I402"/>
      <c r="J402"/>
      <c r="K402" s="20"/>
      <c r="L402" s="20"/>
      <c r="M402" s="5"/>
    </row>
    <row r="403" spans="6:13" x14ac:dyDescent="0.25">
      <c r="F403"/>
      <c r="G403" s="20"/>
      <c r="H403" s="5"/>
      <c r="I403"/>
      <c r="J403"/>
      <c r="K403" s="20"/>
      <c r="L403" s="20"/>
      <c r="M403" s="5"/>
    </row>
    <row r="404" spans="6:13" x14ac:dyDescent="0.25">
      <c r="F404"/>
      <c r="G404" s="20"/>
      <c r="H404" s="5"/>
      <c r="I404"/>
      <c r="J404"/>
      <c r="K404" s="20"/>
      <c r="L404" s="20"/>
      <c r="M404" s="5"/>
    </row>
    <row r="405" spans="6:13" x14ac:dyDescent="0.25">
      <c r="F405"/>
      <c r="G405" s="20"/>
      <c r="H405" s="5"/>
      <c r="I405"/>
      <c r="J405"/>
      <c r="K405" s="20"/>
      <c r="L405" s="20"/>
      <c r="M405" s="5"/>
    </row>
    <row r="406" spans="6:13" x14ac:dyDescent="0.25">
      <c r="F406"/>
      <c r="G406" s="20"/>
      <c r="H406" s="5"/>
      <c r="I406"/>
      <c r="J406"/>
      <c r="K406" s="20"/>
      <c r="L406" s="20"/>
      <c r="M406" s="5"/>
    </row>
    <row r="407" spans="6:13" x14ac:dyDescent="0.25">
      <c r="F407"/>
      <c r="G407" s="20"/>
      <c r="H407" s="5"/>
      <c r="I407"/>
      <c r="J407"/>
      <c r="K407" s="20"/>
      <c r="L407" s="20"/>
      <c r="M407" s="5"/>
    </row>
    <row r="408" spans="6:13" x14ac:dyDescent="0.25">
      <c r="F408"/>
      <c r="G408" s="20"/>
      <c r="H408" s="5"/>
      <c r="I408"/>
      <c r="J408"/>
      <c r="K408" s="20"/>
      <c r="L408" s="20"/>
      <c r="M408" s="5"/>
    </row>
    <row r="409" spans="6:13" x14ac:dyDescent="0.25">
      <c r="F409"/>
      <c r="G409" s="20"/>
      <c r="H409" s="5"/>
      <c r="I409"/>
      <c r="J409"/>
      <c r="K409" s="20"/>
      <c r="L409" s="20"/>
      <c r="M409" s="5"/>
    </row>
    <row r="410" spans="6:13" x14ac:dyDescent="0.25">
      <c r="F410"/>
      <c r="G410"/>
      <c r="H410" s="5"/>
      <c r="I410"/>
      <c r="J410"/>
      <c r="K410" s="20"/>
      <c r="L410" s="20"/>
      <c r="M410" s="5"/>
    </row>
    <row r="411" spans="6:13" x14ac:dyDescent="0.25">
      <c r="F411"/>
      <c r="G411"/>
      <c r="H411" s="5"/>
      <c r="I411"/>
      <c r="J411"/>
      <c r="K411" s="20"/>
      <c r="L411" s="20"/>
      <c r="M411" s="5"/>
    </row>
    <row r="412" spans="6:13" x14ac:dyDescent="0.25">
      <c r="F412"/>
      <c r="G412" s="20"/>
      <c r="H412" s="5"/>
      <c r="I412"/>
      <c r="J412"/>
      <c r="K412" s="20"/>
      <c r="L412" s="20"/>
      <c r="M412" s="5"/>
    </row>
    <row r="413" spans="6:13" x14ac:dyDescent="0.25">
      <c r="F413"/>
      <c r="G413" s="20"/>
      <c r="H413" s="5"/>
      <c r="I413"/>
      <c r="J413"/>
      <c r="K413" s="20"/>
      <c r="L413" s="20"/>
      <c r="M413" s="5"/>
    </row>
    <row r="414" spans="6:13" x14ac:dyDescent="0.25">
      <c r="F414"/>
      <c r="G414" s="20"/>
      <c r="H414" s="5"/>
      <c r="I414"/>
      <c r="J414"/>
      <c r="K414" s="20"/>
      <c r="L414" s="20"/>
      <c r="M414" s="5"/>
    </row>
    <row r="415" spans="6:13" x14ac:dyDescent="0.25">
      <c r="F415"/>
      <c r="G415" s="20"/>
      <c r="H415" s="5"/>
      <c r="I415"/>
      <c r="J415"/>
      <c r="K415" s="20"/>
      <c r="L415" s="20"/>
      <c r="M415" s="5"/>
    </row>
    <row r="416" spans="6:13" x14ac:dyDescent="0.25">
      <c r="F416"/>
      <c r="G416" s="20"/>
      <c r="H416" s="5"/>
      <c r="I416"/>
      <c r="J416"/>
      <c r="K416" s="20"/>
      <c r="L416" s="20"/>
      <c r="M416" s="5"/>
    </row>
    <row r="417" spans="6:13" x14ac:dyDescent="0.25">
      <c r="F417"/>
      <c r="G417" s="20"/>
      <c r="H417" s="5"/>
      <c r="I417"/>
      <c r="J417"/>
      <c r="K417" s="20"/>
      <c r="L417" s="20"/>
      <c r="M417" s="5"/>
    </row>
    <row r="418" spans="6:13" x14ac:dyDescent="0.25">
      <c r="F418"/>
      <c r="G418" s="20"/>
      <c r="H418" s="5"/>
      <c r="I418"/>
      <c r="J418"/>
      <c r="K418" s="20"/>
      <c r="L418" s="20"/>
      <c r="M418" s="5"/>
    </row>
    <row r="419" spans="6:13" x14ac:dyDescent="0.25">
      <c r="F419"/>
      <c r="G419" s="20"/>
      <c r="H419" s="5"/>
      <c r="I419"/>
      <c r="J419"/>
      <c r="K419" s="20"/>
      <c r="L419" s="20"/>
      <c r="M419" s="5"/>
    </row>
    <row r="420" spans="6:13" x14ac:dyDescent="0.25">
      <c r="F420"/>
      <c r="G420" s="20"/>
      <c r="H420" s="5"/>
      <c r="I420"/>
      <c r="J420"/>
      <c r="K420" s="20"/>
      <c r="L420" s="20"/>
      <c r="M420" s="5"/>
    </row>
    <row r="421" spans="6:13" x14ac:dyDescent="0.25">
      <c r="F421"/>
      <c r="G421" s="20"/>
      <c r="H421" s="5"/>
      <c r="I421"/>
      <c r="J421"/>
      <c r="K421" s="20"/>
      <c r="L421" s="20"/>
      <c r="M421" s="5"/>
    </row>
    <row r="422" spans="6:13" x14ac:dyDescent="0.25">
      <c r="F422"/>
      <c r="G422" s="20"/>
      <c r="H422" s="5"/>
      <c r="I422"/>
      <c r="J422"/>
      <c r="K422" s="20"/>
      <c r="L422" s="20"/>
      <c r="M422" s="5"/>
    </row>
    <row r="423" spans="6:13" x14ac:dyDescent="0.25">
      <c r="F423"/>
      <c r="G423" s="20"/>
      <c r="H423" s="5"/>
      <c r="I423"/>
      <c r="J423"/>
      <c r="K423" s="20"/>
      <c r="L423" s="20"/>
      <c r="M423" s="5"/>
    </row>
    <row r="424" spans="6:13" x14ac:dyDescent="0.25">
      <c r="F424"/>
      <c r="G424" s="20"/>
      <c r="H424" s="5"/>
      <c r="I424"/>
      <c r="J424"/>
      <c r="K424" s="20"/>
      <c r="L424" s="20"/>
      <c r="M424" s="5"/>
    </row>
    <row r="425" spans="6:13" x14ac:dyDescent="0.25">
      <c r="F425"/>
      <c r="G425" s="20"/>
      <c r="H425" s="5"/>
      <c r="I425"/>
      <c r="J425"/>
      <c r="K425" s="20"/>
      <c r="L425" s="20"/>
      <c r="M425" s="5"/>
    </row>
    <row r="426" spans="6:13" x14ac:dyDescent="0.25">
      <c r="F426"/>
      <c r="G426" s="20"/>
      <c r="H426" s="5"/>
      <c r="I426"/>
      <c r="J426"/>
      <c r="K426" s="20"/>
      <c r="L426" s="20"/>
      <c r="M426" s="5"/>
    </row>
    <row r="427" spans="6:13" x14ac:dyDescent="0.25">
      <c r="F427"/>
      <c r="G427" s="20"/>
      <c r="H427" s="5"/>
      <c r="I427"/>
      <c r="J427"/>
      <c r="K427" s="20"/>
      <c r="L427" s="20"/>
      <c r="M427" s="5"/>
    </row>
    <row r="428" spans="6:13" x14ac:dyDescent="0.25">
      <c r="F428"/>
      <c r="G428" s="20"/>
      <c r="H428" s="5"/>
      <c r="I428"/>
      <c r="J428"/>
      <c r="K428" s="20"/>
      <c r="L428" s="20"/>
      <c r="M428" s="5"/>
    </row>
    <row r="429" spans="6:13" x14ac:dyDescent="0.25">
      <c r="F429"/>
      <c r="G429"/>
      <c r="H429" s="5"/>
      <c r="I429"/>
      <c r="J429"/>
      <c r="K429" s="20"/>
      <c r="L429" s="20"/>
      <c r="M429" s="5"/>
    </row>
    <row r="430" spans="6:13" x14ac:dyDescent="0.25">
      <c r="F430"/>
      <c r="G430" s="20"/>
      <c r="H430" s="5"/>
      <c r="I430"/>
      <c r="J430"/>
      <c r="K430" s="20"/>
      <c r="L430" s="20"/>
      <c r="M430" s="5"/>
    </row>
    <row r="431" spans="6:13" x14ac:dyDescent="0.25">
      <c r="F431"/>
      <c r="G431" s="20"/>
      <c r="H431" s="5"/>
      <c r="J431"/>
      <c r="K431" s="20"/>
      <c r="L431" s="20"/>
      <c r="M431" s="5"/>
    </row>
    <row r="432" spans="6:13" x14ac:dyDescent="0.25">
      <c r="F432"/>
      <c r="G432" s="20"/>
      <c r="H432" s="5"/>
      <c r="J432"/>
      <c r="K432" s="20"/>
      <c r="L432" s="20"/>
      <c r="M432" s="5"/>
    </row>
    <row r="433" spans="6:13" x14ac:dyDescent="0.25">
      <c r="F433"/>
      <c r="G433" s="20"/>
      <c r="H433" s="5"/>
      <c r="J433"/>
      <c r="K433" s="20"/>
      <c r="L433" s="20"/>
      <c r="M433" s="5"/>
    </row>
    <row r="434" spans="6:13" x14ac:dyDescent="0.25">
      <c r="F434"/>
      <c r="G434" s="20"/>
      <c r="H434" s="5"/>
      <c r="I434"/>
      <c r="J434"/>
      <c r="K434" s="20"/>
      <c r="L434" s="20"/>
      <c r="M434" s="5"/>
    </row>
    <row r="435" spans="6:13" x14ac:dyDescent="0.25">
      <c r="F435"/>
      <c r="G435" s="20"/>
      <c r="H435" s="5"/>
      <c r="I435"/>
      <c r="J435"/>
      <c r="K435" s="20"/>
      <c r="L435" s="20"/>
      <c r="M435" s="5"/>
    </row>
    <row r="436" spans="6:13" x14ac:dyDescent="0.25">
      <c r="F436"/>
      <c r="G436" s="20"/>
      <c r="H436" s="5"/>
      <c r="I436"/>
      <c r="J436"/>
      <c r="K436" s="20"/>
      <c r="L436" s="20"/>
      <c r="M436" s="5"/>
    </row>
    <row r="437" spans="6:13" x14ac:dyDescent="0.25">
      <c r="F437"/>
      <c r="G437" s="20"/>
      <c r="H437" s="5"/>
      <c r="I437"/>
      <c r="J437"/>
      <c r="K437" s="20"/>
      <c r="L437" s="20"/>
      <c r="M437" s="5"/>
    </row>
    <row r="438" spans="6:13" x14ac:dyDescent="0.25">
      <c r="F438"/>
      <c r="G438" s="20"/>
      <c r="H438" s="5"/>
      <c r="I438"/>
      <c r="J438"/>
      <c r="K438" s="20"/>
      <c r="L438" s="20"/>
      <c r="M438" s="5"/>
    </row>
    <row r="439" spans="6:13" x14ac:dyDescent="0.25">
      <c r="F439"/>
      <c r="G439" s="20"/>
      <c r="H439" s="5"/>
      <c r="I439"/>
      <c r="J439"/>
      <c r="K439" s="20"/>
      <c r="L439" s="20"/>
      <c r="M439" s="5"/>
    </row>
    <row r="440" spans="6:13" x14ac:dyDescent="0.25">
      <c r="F440"/>
      <c r="G440" s="20"/>
      <c r="H440" s="5"/>
      <c r="I440"/>
      <c r="J440"/>
      <c r="K440" s="20"/>
      <c r="L440" s="20"/>
      <c r="M440" s="5"/>
    </row>
    <row r="441" spans="6:13" x14ac:dyDescent="0.25">
      <c r="F441"/>
      <c r="G441" s="20"/>
      <c r="H441" s="5"/>
      <c r="I441"/>
      <c r="J441"/>
      <c r="K441" s="20"/>
      <c r="L441" s="20"/>
      <c r="M441" s="5"/>
    </row>
    <row r="442" spans="6:13" x14ac:dyDescent="0.25">
      <c r="F442"/>
      <c r="G442" s="20"/>
      <c r="H442" s="5"/>
      <c r="I442"/>
      <c r="J442"/>
      <c r="K442" s="20"/>
      <c r="L442" s="20"/>
      <c r="M442" s="5"/>
    </row>
    <row r="443" spans="6:13" x14ac:dyDescent="0.25">
      <c r="F443"/>
      <c r="G443" s="20"/>
      <c r="H443" s="5"/>
      <c r="I443"/>
      <c r="J443"/>
      <c r="K443" s="20"/>
      <c r="L443" s="20"/>
      <c r="M443" s="5"/>
    </row>
    <row r="444" spans="6:13" x14ac:dyDescent="0.25">
      <c r="F444"/>
      <c r="G444" s="20"/>
      <c r="H444" s="5"/>
      <c r="I444"/>
      <c r="J444"/>
      <c r="K444" s="20"/>
      <c r="L444" s="20"/>
      <c r="M444" s="5"/>
    </row>
    <row r="445" spans="6:13" x14ac:dyDescent="0.25">
      <c r="F445"/>
      <c r="G445" s="20"/>
      <c r="H445" s="5"/>
      <c r="I445"/>
      <c r="J445"/>
      <c r="K445" s="20"/>
      <c r="L445" s="20"/>
      <c r="M445" s="5"/>
    </row>
    <row r="446" spans="6:13" x14ac:dyDescent="0.25">
      <c r="F446"/>
      <c r="G446"/>
      <c r="H446" s="5"/>
      <c r="I446"/>
      <c r="J446"/>
      <c r="K446" s="20"/>
      <c r="L446" s="20"/>
      <c r="M446" s="5"/>
    </row>
    <row r="447" spans="6:13" x14ac:dyDescent="0.25">
      <c r="F447"/>
      <c r="G447"/>
      <c r="H447" s="5"/>
      <c r="I447"/>
      <c r="J447"/>
      <c r="K447" s="20"/>
      <c r="L447" s="20"/>
      <c r="M447" s="5"/>
    </row>
    <row r="448" spans="6:13" x14ac:dyDescent="0.25">
      <c r="F448"/>
      <c r="G448" s="20"/>
      <c r="H448" s="5"/>
      <c r="I448"/>
      <c r="J448"/>
      <c r="K448" s="20"/>
      <c r="L448" s="20"/>
      <c r="M448" s="5"/>
    </row>
    <row r="449" spans="6:13" x14ac:dyDescent="0.25">
      <c r="F449"/>
      <c r="G449" s="20"/>
      <c r="H449" s="5"/>
      <c r="I449"/>
      <c r="J449"/>
      <c r="K449" s="20"/>
      <c r="L449" s="20"/>
      <c r="M449" s="5"/>
    </row>
    <row r="450" spans="6:13" x14ac:dyDescent="0.25">
      <c r="F450"/>
      <c r="G450" s="20"/>
      <c r="H450" s="5"/>
      <c r="I450"/>
      <c r="J450"/>
      <c r="K450" s="20"/>
      <c r="L450" s="20"/>
      <c r="M450" s="5"/>
    </row>
    <row r="451" spans="6:13" x14ac:dyDescent="0.25">
      <c r="F451"/>
      <c r="G451" s="20"/>
      <c r="H451" s="5"/>
      <c r="I451"/>
      <c r="J451"/>
      <c r="K451" s="20"/>
      <c r="L451" s="20"/>
      <c r="M451" s="5"/>
    </row>
    <row r="452" spans="6:13" x14ac:dyDescent="0.25">
      <c r="F452"/>
      <c r="G452" s="20"/>
      <c r="H452" s="5"/>
      <c r="I452"/>
      <c r="J452"/>
      <c r="K452" s="20"/>
      <c r="L452" s="20"/>
      <c r="M452" s="5"/>
    </row>
    <row r="453" spans="6:13" x14ac:dyDescent="0.25">
      <c r="F453"/>
      <c r="G453" s="20"/>
      <c r="H453" s="5"/>
      <c r="I453"/>
      <c r="J453"/>
      <c r="K453" s="20"/>
      <c r="L453" s="20"/>
      <c r="M453" s="5"/>
    </row>
    <row r="454" spans="6:13" x14ac:dyDescent="0.25">
      <c r="F454"/>
      <c r="G454" s="20"/>
      <c r="H454" s="5"/>
      <c r="I454"/>
      <c r="J454"/>
      <c r="K454" s="20"/>
      <c r="L454" s="20"/>
      <c r="M454" s="5"/>
    </row>
    <row r="455" spans="6:13" x14ac:dyDescent="0.25">
      <c r="F455"/>
      <c r="G455" s="20"/>
      <c r="H455" s="5"/>
      <c r="I455"/>
      <c r="J455"/>
      <c r="K455" s="20"/>
      <c r="L455" s="20"/>
      <c r="M455" s="5"/>
    </row>
    <row r="456" spans="6:13" x14ac:dyDescent="0.25">
      <c r="F456"/>
      <c r="G456" s="20"/>
      <c r="H456" s="5"/>
      <c r="I456"/>
      <c r="J456"/>
      <c r="K456" s="20"/>
      <c r="L456" s="20"/>
      <c r="M456" s="5"/>
    </row>
    <row r="457" spans="6:13" x14ac:dyDescent="0.25">
      <c r="F457"/>
      <c r="G457" s="20"/>
      <c r="H457" s="5"/>
      <c r="I457"/>
      <c r="J457"/>
      <c r="K457" s="20"/>
      <c r="L457" s="20"/>
      <c r="M457" s="5"/>
    </row>
    <row r="458" spans="6:13" x14ac:dyDescent="0.25">
      <c r="F458"/>
      <c r="G458" s="20"/>
      <c r="H458" s="5"/>
      <c r="I458"/>
      <c r="J458"/>
      <c r="K458" s="20"/>
      <c r="L458" s="20"/>
      <c r="M458" s="5"/>
    </row>
    <row r="459" spans="6:13" x14ac:dyDescent="0.25">
      <c r="F459"/>
      <c r="G459" s="20"/>
      <c r="H459" s="5"/>
      <c r="I459"/>
      <c r="J459"/>
      <c r="K459" s="20"/>
      <c r="L459" s="20"/>
      <c r="M459" s="5"/>
    </row>
    <row r="460" spans="6:13" x14ac:dyDescent="0.25">
      <c r="F460"/>
      <c r="G460" s="20"/>
      <c r="H460" s="5"/>
      <c r="I460"/>
      <c r="J460"/>
      <c r="K460" s="20"/>
      <c r="L460" s="20"/>
      <c r="M460" s="5"/>
    </row>
    <row r="461" spans="6:13" x14ac:dyDescent="0.25">
      <c r="F461"/>
      <c r="G461" s="20"/>
      <c r="H461" s="5"/>
      <c r="I461"/>
      <c r="J461"/>
      <c r="K461" s="20"/>
      <c r="L461" s="20"/>
      <c r="M461" s="5"/>
    </row>
    <row r="462" spans="6:13" x14ac:dyDescent="0.25">
      <c r="F462"/>
      <c r="G462" s="20"/>
      <c r="H462" s="5"/>
      <c r="I462"/>
      <c r="J462"/>
      <c r="K462" s="20"/>
      <c r="L462" s="20"/>
      <c r="M462" s="5"/>
    </row>
    <row r="463" spans="6:13" x14ac:dyDescent="0.25">
      <c r="F463"/>
      <c r="G463" s="20"/>
      <c r="H463" s="5"/>
      <c r="I463"/>
      <c r="J463"/>
      <c r="K463" s="20"/>
      <c r="L463" s="20"/>
      <c r="M463" s="5"/>
    </row>
    <row r="464" spans="6:13" x14ac:dyDescent="0.25">
      <c r="F464"/>
      <c r="G464" s="20"/>
      <c r="H464" s="5"/>
      <c r="I464"/>
      <c r="J464"/>
      <c r="K464" s="20"/>
      <c r="L464" s="20"/>
      <c r="M464" s="5"/>
    </row>
    <row r="465" spans="6:13" x14ac:dyDescent="0.25">
      <c r="F465"/>
      <c r="G465" s="20"/>
      <c r="H465" s="5"/>
      <c r="I465"/>
      <c r="J465"/>
      <c r="K465" s="20"/>
      <c r="L465" s="20"/>
      <c r="M465" s="5"/>
    </row>
    <row r="466" spans="6:13" x14ac:dyDescent="0.25">
      <c r="F466"/>
      <c r="G466" s="20"/>
      <c r="H466" s="5"/>
      <c r="I466"/>
      <c r="J466"/>
      <c r="K466" s="20"/>
      <c r="L466" s="20"/>
      <c r="M466" s="5"/>
    </row>
    <row r="467" spans="6:13" x14ac:dyDescent="0.25">
      <c r="F467"/>
      <c r="G467" s="20"/>
      <c r="H467" s="5"/>
      <c r="I467"/>
      <c r="J467"/>
      <c r="K467" s="20"/>
      <c r="L467" s="20"/>
      <c r="M467" s="5"/>
    </row>
    <row r="468" spans="6:13" x14ac:dyDescent="0.25">
      <c r="F468"/>
      <c r="G468" s="20"/>
      <c r="H468" s="5"/>
      <c r="I468"/>
      <c r="J468"/>
      <c r="K468" s="20"/>
      <c r="L468" s="20"/>
      <c r="M468" s="5"/>
    </row>
    <row r="469" spans="6:13" x14ac:dyDescent="0.25">
      <c r="F469"/>
      <c r="G469" s="20"/>
      <c r="H469" s="5"/>
      <c r="I469"/>
      <c r="J469"/>
      <c r="K469" s="20"/>
      <c r="L469" s="20"/>
      <c r="M469" s="5"/>
    </row>
    <row r="470" spans="6:13" x14ac:dyDescent="0.25">
      <c r="F470"/>
      <c r="G470" s="20"/>
      <c r="H470" s="5"/>
      <c r="I470"/>
      <c r="J470"/>
      <c r="K470" s="20"/>
      <c r="L470" s="20"/>
      <c r="M470" s="5"/>
    </row>
    <row r="471" spans="6:13" x14ac:dyDescent="0.25">
      <c r="F471"/>
      <c r="G471" s="20"/>
      <c r="H471" s="5"/>
      <c r="I471"/>
      <c r="J471"/>
      <c r="K471" s="20"/>
      <c r="L471" s="20"/>
      <c r="M471" s="5"/>
    </row>
    <row r="472" spans="6:13" x14ac:dyDescent="0.25">
      <c r="F472"/>
      <c r="G472" s="20"/>
      <c r="H472" s="5"/>
      <c r="I472"/>
      <c r="J472"/>
      <c r="K472" s="20"/>
      <c r="L472" s="20"/>
      <c r="M472" s="5"/>
    </row>
    <row r="473" spans="6:13" x14ac:dyDescent="0.25">
      <c r="F473"/>
      <c r="G473" s="20"/>
      <c r="H473" s="5"/>
      <c r="I473"/>
      <c r="J473"/>
      <c r="K473" s="20"/>
      <c r="L473" s="20"/>
      <c r="M473" s="5"/>
    </row>
    <row r="474" spans="6:13" x14ac:dyDescent="0.25">
      <c r="F474"/>
      <c r="G474" s="20"/>
      <c r="H474" s="5"/>
      <c r="I474"/>
      <c r="J474"/>
      <c r="K474" s="20"/>
      <c r="L474" s="20"/>
      <c r="M474" s="5"/>
    </row>
    <row r="475" spans="6:13" x14ac:dyDescent="0.25">
      <c r="F475"/>
      <c r="G475" s="20"/>
      <c r="H475" s="5"/>
      <c r="I475"/>
      <c r="J475"/>
      <c r="K475" s="20"/>
      <c r="L475" s="20"/>
      <c r="M475" s="5"/>
    </row>
    <row r="476" spans="6:13" x14ac:dyDescent="0.25">
      <c r="F476"/>
      <c r="G476" s="20"/>
      <c r="H476" s="5"/>
      <c r="I476"/>
      <c r="J476"/>
      <c r="K476" s="20"/>
      <c r="L476" s="20"/>
      <c r="M476" s="5"/>
    </row>
    <row r="477" spans="6:13" x14ac:dyDescent="0.25">
      <c r="F477"/>
      <c r="G477" s="20"/>
      <c r="H477" s="5"/>
      <c r="I477"/>
      <c r="J477"/>
      <c r="K477" s="20"/>
      <c r="L477" s="20"/>
      <c r="M477" s="5"/>
    </row>
    <row r="478" spans="6:13" x14ac:dyDescent="0.25">
      <c r="F478"/>
      <c r="G478" s="20"/>
      <c r="H478" s="5"/>
      <c r="I478"/>
      <c r="J478"/>
      <c r="K478" s="20"/>
      <c r="L478" s="20"/>
      <c r="M478" s="5"/>
    </row>
    <row r="479" spans="6:13" x14ac:dyDescent="0.25">
      <c r="F479"/>
      <c r="G479" s="20"/>
      <c r="H479" s="5"/>
      <c r="I479"/>
      <c r="J479"/>
      <c r="K479" s="20"/>
      <c r="L479" s="20"/>
      <c r="M479" s="5"/>
    </row>
    <row r="480" spans="6:13" x14ac:dyDescent="0.25">
      <c r="F480"/>
      <c r="G480" s="20"/>
      <c r="H480" s="5"/>
      <c r="I480"/>
      <c r="J480"/>
      <c r="K480" s="20"/>
      <c r="L480" s="20"/>
      <c r="M480" s="5"/>
    </row>
    <row r="481" spans="6:13" x14ac:dyDescent="0.25">
      <c r="F481"/>
      <c r="G481" s="20"/>
      <c r="H481" s="5"/>
      <c r="I481"/>
      <c r="J481"/>
      <c r="K481" s="20"/>
      <c r="L481" s="20"/>
      <c r="M481" s="5"/>
    </row>
    <row r="482" spans="6:13" x14ac:dyDescent="0.25">
      <c r="F482"/>
      <c r="G482" s="20"/>
      <c r="H482" s="5"/>
      <c r="I482"/>
      <c r="J482"/>
      <c r="K482" s="20"/>
      <c r="L482" s="20"/>
      <c r="M482" s="5"/>
    </row>
    <row r="483" spans="6:13" x14ac:dyDescent="0.25">
      <c r="F483"/>
      <c r="G483" s="20"/>
      <c r="H483" s="5"/>
      <c r="I483"/>
      <c r="J483"/>
      <c r="K483" s="20"/>
      <c r="L483" s="20"/>
      <c r="M483" s="5"/>
    </row>
    <row r="484" spans="6:13" x14ac:dyDescent="0.25">
      <c r="F484"/>
      <c r="G484" s="20"/>
      <c r="H484" s="5"/>
      <c r="I484"/>
      <c r="J484"/>
      <c r="K484" s="20"/>
      <c r="L484" s="20"/>
      <c r="M484" s="5"/>
    </row>
    <row r="485" spans="6:13" x14ac:dyDescent="0.25">
      <c r="F485"/>
      <c r="G485" s="20"/>
      <c r="H485" s="5"/>
      <c r="I485"/>
      <c r="J485"/>
      <c r="K485" s="20"/>
      <c r="L485" s="20"/>
      <c r="M485" s="5"/>
    </row>
    <row r="486" spans="6:13" x14ac:dyDescent="0.25">
      <c r="F486"/>
      <c r="G486" s="20"/>
      <c r="H486" s="5"/>
      <c r="I486"/>
      <c r="J486"/>
      <c r="K486" s="20"/>
      <c r="L486" s="20"/>
      <c r="M486" s="5"/>
    </row>
    <row r="487" spans="6:13" x14ac:dyDescent="0.25">
      <c r="F487"/>
      <c r="G487"/>
      <c r="H487" s="5"/>
      <c r="I487"/>
      <c r="J487"/>
      <c r="K487" s="20"/>
      <c r="L487" s="20"/>
      <c r="M487" s="5"/>
    </row>
    <row r="488" spans="6:13" x14ac:dyDescent="0.25">
      <c r="F488"/>
      <c r="G488" s="20"/>
      <c r="H488" s="5"/>
      <c r="I488"/>
      <c r="J488"/>
      <c r="K488" s="20"/>
      <c r="L488" s="20"/>
      <c r="M488" s="5"/>
    </row>
    <row r="489" spans="6:13" x14ac:dyDescent="0.25">
      <c r="F489"/>
      <c r="G489" s="20"/>
      <c r="H489" s="5"/>
      <c r="I489"/>
      <c r="J489"/>
      <c r="K489" s="20"/>
      <c r="L489" s="20"/>
      <c r="M489" s="5"/>
    </row>
    <row r="490" spans="6:13" x14ac:dyDescent="0.25">
      <c r="F490"/>
      <c r="G490" s="20"/>
      <c r="H490" s="5"/>
      <c r="I490"/>
      <c r="J490"/>
      <c r="K490" s="20"/>
      <c r="L490" s="20"/>
      <c r="M490" s="5"/>
    </row>
    <row r="491" spans="6:13" x14ac:dyDescent="0.25">
      <c r="F491"/>
      <c r="G491" s="20"/>
      <c r="H491" s="5"/>
      <c r="I491"/>
      <c r="J491"/>
      <c r="K491" s="20"/>
      <c r="L491" s="20"/>
      <c r="M491" s="5"/>
    </row>
    <row r="492" spans="6:13" x14ac:dyDescent="0.25">
      <c r="F492"/>
      <c r="G492" s="20"/>
      <c r="H492" s="5"/>
      <c r="I492"/>
      <c r="J492"/>
      <c r="K492" s="20"/>
      <c r="L492" s="20"/>
      <c r="M492" s="5"/>
    </row>
    <row r="493" spans="6:13" x14ac:dyDescent="0.25">
      <c r="F493"/>
      <c r="G493" s="20"/>
      <c r="H493" s="5"/>
      <c r="I493"/>
      <c r="J493"/>
      <c r="K493" s="20"/>
      <c r="L493" s="20"/>
      <c r="M493" s="5"/>
    </row>
    <row r="494" spans="6:13" x14ac:dyDescent="0.25">
      <c r="F494"/>
      <c r="G494"/>
      <c r="H494" s="5"/>
      <c r="I494"/>
      <c r="J494"/>
      <c r="K494" s="20"/>
      <c r="L494" s="20"/>
      <c r="M494" s="5"/>
    </row>
    <row r="495" spans="6:13" x14ac:dyDescent="0.25">
      <c r="F495"/>
      <c r="G495" s="20"/>
      <c r="H495" s="5"/>
      <c r="I495"/>
      <c r="J495"/>
      <c r="K495" s="20"/>
      <c r="L495" s="20"/>
      <c r="M495" s="5"/>
    </row>
    <row r="496" spans="6:13" x14ac:dyDescent="0.25">
      <c r="F496"/>
      <c r="G496" s="20"/>
      <c r="H496" s="5"/>
      <c r="I496"/>
      <c r="J496"/>
      <c r="K496" s="20"/>
      <c r="L496" s="20"/>
      <c r="M496" s="5"/>
    </row>
    <row r="497" spans="6:13" x14ac:dyDescent="0.25">
      <c r="F497"/>
      <c r="G497" s="20"/>
      <c r="H497" s="5"/>
      <c r="I497"/>
      <c r="J497"/>
      <c r="K497" s="20"/>
      <c r="L497" s="20"/>
      <c r="M497" s="5"/>
    </row>
    <row r="498" spans="6:13" x14ac:dyDescent="0.25">
      <c r="F498"/>
      <c r="G498" s="20"/>
      <c r="H498" s="5"/>
      <c r="I498"/>
      <c r="J498"/>
      <c r="K498" s="20"/>
      <c r="L498" s="20"/>
      <c r="M498" s="5"/>
    </row>
    <row r="499" spans="6:13" x14ac:dyDescent="0.25">
      <c r="F499"/>
      <c r="G499" s="20"/>
      <c r="H499" s="5"/>
      <c r="I499"/>
      <c r="J499"/>
      <c r="K499" s="20"/>
      <c r="L499" s="20"/>
      <c r="M499" s="5"/>
    </row>
    <row r="500" spans="6:13" x14ac:dyDescent="0.25">
      <c r="F500"/>
      <c r="G500" s="20"/>
      <c r="H500" s="5"/>
      <c r="I500"/>
      <c r="J500"/>
      <c r="K500" s="20"/>
      <c r="L500" s="20"/>
      <c r="M500" s="5"/>
    </row>
    <row r="501" spans="6:13" x14ac:dyDescent="0.25">
      <c r="F501"/>
      <c r="G501" s="20"/>
      <c r="H501" s="5"/>
      <c r="I501"/>
      <c r="J501"/>
      <c r="K501" s="20"/>
      <c r="L501" s="20"/>
      <c r="M501" s="5"/>
    </row>
    <row r="502" spans="6:13" x14ac:dyDescent="0.25">
      <c r="F502"/>
      <c r="G502" s="20"/>
      <c r="H502" s="5"/>
      <c r="I502"/>
      <c r="J502"/>
      <c r="K502" s="20"/>
      <c r="L502" s="20"/>
      <c r="M502" s="5"/>
    </row>
    <row r="503" spans="6:13" x14ac:dyDescent="0.25">
      <c r="F503"/>
      <c r="G503" s="20"/>
      <c r="H503" s="5"/>
      <c r="I503"/>
      <c r="J503"/>
      <c r="K503" s="20"/>
      <c r="L503" s="20"/>
      <c r="M503" s="5"/>
    </row>
    <row r="504" spans="6:13" x14ac:dyDescent="0.25">
      <c r="F504"/>
      <c r="G504" s="20"/>
      <c r="H504" s="5"/>
      <c r="I504"/>
      <c r="J504"/>
      <c r="K504" s="20"/>
      <c r="L504" s="20"/>
      <c r="M504" s="5"/>
    </row>
    <row r="505" spans="6:13" x14ac:dyDescent="0.25">
      <c r="F505"/>
      <c r="G505" s="20"/>
      <c r="H505" s="5"/>
      <c r="I505"/>
      <c r="J505"/>
      <c r="K505" s="20"/>
      <c r="L505" s="20"/>
      <c r="M505" s="5"/>
    </row>
    <row r="506" spans="6:13" x14ac:dyDescent="0.25">
      <c r="F506"/>
      <c r="G506" s="20"/>
      <c r="H506" s="5"/>
      <c r="I506"/>
      <c r="J506"/>
      <c r="K506" s="20"/>
      <c r="L506" s="20"/>
      <c r="M506" s="5"/>
    </row>
    <row r="507" spans="6:13" x14ac:dyDescent="0.25">
      <c r="F507"/>
      <c r="G507" s="20"/>
      <c r="H507" s="5"/>
      <c r="I507"/>
      <c r="J507"/>
      <c r="K507" s="20"/>
      <c r="L507" s="20"/>
      <c r="M507" s="5"/>
    </row>
    <row r="508" spans="6:13" x14ac:dyDescent="0.25">
      <c r="F508"/>
      <c r="G508" s="20"/>
      <c r="H508" s="5"/>
      <c r="I508"/>
      <c r="J508"/>
      <c r="K508" s="20"/>
      <c r="L508" s="20"/>
      <c r="M508" s="5"/>
    </row>
    <row r="509" spans="6:13" x14ac:dyDescent="0.25">
      <c r="F509"/>
      <c r="G509" s="20"/>
      <c r="H509" s="5"/>
      <c r="I509"/>
      <c r="J509"/>
      <c r="K509" s="20"/>
      <c r="L509" s="20"/>
      <c r="M509" s="5"/>
    </row>
    <row r="510" spans="6:13" x14ac:dyDescent="0.25">
      <c r="F510"/>
      <c r="G510" s="20"/>
      <c r="H510" s="5"/>
      <c r="I510"/>
      <c r="J510"/>
      <c r="K510" s="20"/>
      <c r="L510" s="20"/>
      <c r="M510" s="5"/>
    </row>
    <row r="511" spans="6:13" x14ac:dyDescent="0.25">
      <c r="F511"/>
      <c r="G511" s="20"/>
      <c r="H511" s="5"/>
      <c r="I511"/>
      <c r="J511"/>
      <c r="K511" s="20"/>
      <c r="L511" s="20"/>
      <c r="M511" s="5"/>
    </row>
    <row r="512" spans="6:13" x14ac:dyDescent="0.25">
      <c r="F512"/>
      <c r="G512" s="20"/>
      <c r="H512" s="5"/>
      <c r="I512"/>
      <c r="J512"/>
      <c r="K512" s="20"/>
      <c r="L512" s="20"/>
      <c r="M512" s="5"/>
    </row>
    <row r="513" spans="6:13" x14ac:dyDescent="0.25">
      <c r="F513"/>
      <c r="G513" s="20"/>
      <c r="H513" s="5"/>
      <c r="I513"/>
      <c r="J513"/>
      <c r="K513" s="20"/>
      <c r="L513" s="20"/>
      <c r="M513" s="5"/>
    </row>
    <row r="514" spans="6:13" x14ac:dyDescent="0.25">
      <c r="F514"/>
      <c r="G514" s="20"/>
      <c r="H514" s="5"/>
      <c r="I514"/>
      <c r="J514"/>
      <c r="K514" s="20"/>
      <c r="L514" s="20"/>
      <c r="M514" s="5"/>
    </row>
    <row r="515" spans="6:13" x14ac:dyDescent="0.25">
      <c r="F515"/>
      <c r="G515" s="20"/>
      <c r="H515" s="5"/>
      <c r="I515"/>
      <c r="J515"/>
      <c r="K515" s="20"/>
      <c r="L515" s="20"/>
      <c r="M515" s="5"/>
    </row>
    <row r="516" spans="6:13" x14ac:dyDescent="0.25">
      <c r="F516"/>
      <c r="G516" s="20"/>
      <c r="H516" s="5"/>
      <c r="I516"/>
      <c r="J516"/>
      <c r="K516" s="20"/>
      <c r="L516" s="20"/>
      <c r="M516" s="5"/>
    </row>
    <row r="517" spans="6:13" x14ac:dyDescent="0.25">
      <c r="F517"/>
      <c r="G517" s="20"/>
      <c r="H517" s="5"/>
      <c r="I517"/>
      <c r="J517"/>
      <c r="K517" s="20"/>
      <c r="L517" s="20"/>
      <c r="M517" s="5"/>
    </row>
    <row r="518" spans="6:13" x14ac:dyDescent="0.25">
      <c r="F518"/>
      <c r="G518" s="20"/>
      <c r="H518" s="5"/>
      <c r="I518"/>
      <c r="J518"/>
      <c r="K518" s="20"/>
      <c r="L518" s="20"/>
      <c r="M518" s="5"/>
    </row>
    <row r="519" spans="6:13" x14ac:dyDescent="0.25">
      <c r="F519"/>
      <c r="G519" s="20"/>
      <c r="H519" s="5"/>
      <c r="I519"/>
      <c r="J519"/>
      <c r="K519" s="20"/>
      <c r="L519" s="20"/>
      <c r="M519" s="5"/>
    </row>
    <row r="520" spans="6:13" x14ac:dyDescent="0.25">
      <c r="F520"/>
      <c r="G520"/>
      <c r="H520" s="5"/>
      <c r="I520"/>
      <c r="J520"/>
      <c r="K520" s="20"/>
      <c r="L520" s="20"/>
      <c r="M520" s="5"/>
    </row>
    <row r="521" spans="6:13" x14ac:dyDescent="0.25">
      <c r="F521"/>
      <c r="G521"/>
      <c r="H521" s="5"/>
      <c r="I521"/>
      <c r="J521"/>
      <c r="K521" s="20"/>
      <c r="L521" s="20"/>
      <c r="M521" s="5"/>
    </row>
    <row r="522" spans="6:13" x14ac:dyDescent="0.25">
      <c r="F522"/>
      <c r="G522" s="20"/>
      <c r="H522" s="5"/>
      <c r="I522"/>
      <c r="J522"/>
      <c r="K522" s="20"/>
      <c r="L522" s="20"/>
      <c r="M522" s="5"/>
    </row>
    <row r="523" spans="6:13" x14ac:dyDescent="0.25">
      <c r="F523"/>
      <c r="G523" s="20"/>
      <c r="H523" s="5"/>
      <c r="I523"/>
      <c r="J523"/>
      <c r="K523" s="20"/>
      <c r="L523" s="20"/>
      <c r="M523" s="5"/>
    </row>
    <row r="524" spans="6:13" x14ac:dyDescent="0.25">
      <c r="F524"/>
      <c r="G524" s="20"/>
      <c r="H524" s="5"/>
      <c r="I524"/>
      <c r="J524"/>
      <c r="K524" s="20"/>
      <c r="L524" s="20"/>
      <c r="M524" s="5"/>
    </row>
    <row r="525" spans="6:13" x14ac:dyDescent="0.25">
      <c r="F525"/>
      <c r="G525" s="20"/>
      <c r="H525" s="5"/>
      <c r="I525"/>
      <c r="J525"/>
      <c r="K525" s="20"/>
      <c r="L525" s="20"/>
      <c r="M525" s="5"/>
    </row>
    <row r="526" spans="6:13" x14ac:dyDescent="0.25">
      <c r="F526"/>
      <c r="G526" s="20"/>
      <c r="H526" s="5"/>
      <c r="I526"/>
      <c r="J526"/>
      <c r="K526" s="20"/>
      <c r="L526" s="20"/>
      <c r="M526" s="5"/>
    </row>
    <row r="527" spans="6:13" x14ac:dyDescent="0.25">
      <c r="F527"/>
      <c r="G527" s="20"/>
      <c r="H527" s="5"/>
      <c r="I527"/>
      <c r="J527"/>
      <c r="K527" s="20"/>
      <c r="L527" s="20"/>
      <c r="M527" s="5"/>
    </row>
    <row r="528" spans="6:13" x14ac:dyDescent="0.25">
      <c r="F528"/>
      <c r="G528" s="20"/>
      <c r="H528" s="5"/>
      <c r="I528"/>
      <c r="J528"/>
      <c r="K528" s="20"/>
      <c r="L528" s="20"/>
      <c r="M528" s="5"/>
    </row>
    <row r="529" spans="2:13" x14ac:dyDescent="0.25">
      <c r="F529"/>
      <c r="G529" s="20"/>
      <c r="H529" s="5"/>
      <c r="I529"/>
      <c r="J529"/>
      <c r="K529" s="20"/>
      <c r="L529" s="20"/>
      <c r="M529" s="5"/>
    </row>
    <row r="530" spans="2:13" x14ac:dyDescent="0.25">
      <c r="F530"/>
      <c r="G530" s="20"/>
      <c r="H530" s="5"/>
      <c r="J530"/>
      <c r="K530" s="20"/>
      <c r="L530" s="20"/>
      <c r="M530" s="5"/>
    </row>
    <row r="531" spans="2:13" x14ac:dyDescent="0.25">
      <c r="F531"/>
      <c r="G531" s="20"/>
      <c r="H531" s="5"/>
      <c r="J531"/>
      <c r="K531" s="20"/>
      <c r="L531" s="20"/>
      <c r="M531" s="5"/>
    </row>
    <row r="532" spans="2:13" x14ac:dyDescent="0.25">
      <c r="F532"/>
      <c r="G532" s="20"/>
      <c r="H532" s="5"/>
      <c r="J532"/>
      <c r="K532" s="20"/>
      <c r="L532" s="20"/>
      <c r="M532" s="5"/>
    </row>
    <row r="535" spans="2:13" x14ac:dyDescent="0.25">
      <c r="B535" s="43">
        <f>SUMIF(C5:C76,"&lt;&gt;",B5:B76)</f>
        <v>300502.83</v>
      </c>
      <c r="G535" s="50">
        <f>SUM(G5:G534)</f>
        <v>233097.96000000005</v>
      </c>
      <c r="K535" s="50">
        <f>SUM(K5:K534)</f>
        <v>233097.96000000005</v>
      </c>
      <c r="L535" s="50">
        <f>SUM(L5:L534)</f>
        <v>3811.62</v>
      </c>
    </row>
    <row r="536" spans="2:13" x14ac:dyDescent="0.25">
      <c r="G536" s="51" t="s">
        <v>38</v>
      </c>
      <c r="K536" s="51" t="s">
        <v>64</v>
      </c>
      <c r="L536" s="51" t="s">
        <v>65</v>
      </c>
    </row>
  </sheetData>
  <sortState ref="A5:C18">
    <sortCondition ref="C5:C18"/>
  </sortState>
  <conditionalFormatting sqref="I5">
    <cfRule type="cellIs" dxfId="1" priority="3" operator="notEqual">
      <formula>0</formula>
    </cfRule>
  </conditionalFormatting>
  <conditionalFormatting sqref="B1">
    <cfRule type="expression" dxfId="0" priority="1">
      <formula>$B1&lt;&gt;$B2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zoomScaleNormal="100" workbookViewId="0">
      <pane ySplit="2" topLeftCell="A3" activePane="bottomLeft" state="frozen"/>
      <selection activeCell="R1" sqref="R1"/>
      <selection pane="bottomLeft" activeCell="J3" sqref="J3:J5"/>
    </sheetView>
  </sheetViews>
  <sheetFormatPr defaultColWidth="9.140625" defaultRowHeight="15" x14ac:dyDescent="0.25"/>
  <cols>
    <col min="1" max="1" width="23" style="42" bestFit="1" customWidth="1"/>
    <col min="2" max="2" width="12" style="60" bestFit="1" customWidth="1"/>
    <col min="3" max="3" width="10.5703125" style="42" bestFit="1" customWidth="1"/>
    <col min="4" max="4" width="2.7109375" style="84" customWidth="1"/>
    <col min="5" max="5" width="17.140625" style="42" bestFit="1" customWidth="1"/>
    <col min="6" max="6" width="11.7109375" style="61" customWidth="1"/>
    <col min="7" max="7" width="11.7109375" style="42" bestFit="1" customWidth="1"/>
    <col min="8" max="8" width="2.7109375" style="84" customWidth="1"/>
    <col min="9" max="9" width="26.140625" style="64" bestFit="1" customWidth="1"/>
    <col min="10" max="10" width="14.85546875" style="63" bestFit="1" customWidth="1"/>
    <col min="11" max="11" width="11.7109375" style="29" bestFit="1" customWidth="1"/>
    <col min="12" max="12" width="2.7109375" style="84" customWidth="1"/>
    <col min="13" max="13" width="19.28515625" style="42" bestFit="1" customWidth="1"/>
    <col min="14" max="14" width="12" style="60" bestFit="1" customWidth="1"/>
    <col min="15" max="15" width="10.5703125" style="42" bestFit="1" customWidth="1"/>
    <col min="16" max="16" width="2.7109375" style="84" customWidth="1"/>
    <col min="17" max="17" width="28.85546875" style="42" customWidth="1"/>
    <col min="18" max="18" width="8.85546875" style="61" bestFit="1" customWidth="1"/>
    <col min="19" max="19" width="9.5703125" style="42" bestFit="1" customWidth="1"/>
    <col min="20" max="20" width="2.7109375" style="84" customWidth="1"/>
    <col min="21" max="21" width="27.140625" style="42" customWidth="1"/>
    <col min="22" max="22" width="10" style="63" bestFit="1" customWidth="1"/>
    <col min="23" max="23" width="9.7109375" style="42" bestFit="1" customWidth="1"/>
    <col min="24" max="24" width="2.7109375" style="84" customWidth="1"/>
    <col min="25" max="25" width="34.5703125" style="42" bestFit="1" customWidth="1"/>
    <col min="26" max="26" width="10.85546875" style="63" bestFit="1" customWidth="1"/>
    <col min="27" max="27" width="10.5703125" style="42" bestFit="1" customWidth="1"/>
    <col min="28" max="28" width="2.7109375" style="84" customWidth="1"/>
    <col min="29" max="29" width="40.7109375" style="42" bestFit="1" customWidth="1"/>
    <col min="30" max="30" width="12" style="61" bestFit="1" customWidth="1"/>
    <col min="31" max="31" width="10.42578125" style="42" bestFit="1" customWidth="1"/>
    <col min="32" max="32" width="2.7109375" style="84" customWidth="1"/>
    <col min="33" max="33" width="40.7109375" style="42" bestFit="1" customWidth="1"/>
    <col min="34" max="34" width="12" style="61" bestFit="1" customWidth="1"/>
    <col min="35" max="35" width="10.42578125" style="42" bestFit="1" customWidth="1"/>
    <col min="36" max="36" width="2.7109375" style="84" customWidth="1"/>
    <col min="37" max="37" width="25.5703125" style="42" bestFit="1" customWidth="1"/>
    <col min="38" max="38" width="11.140625" style="61" bestFit="1" customWidth="1"/>
    <col min="39" max="39" width="10.85546875" style="42" bestFit="1" customWidth="1"/>
    <col min="40" max="40" width="2.7109375" style="84" customWidth="1"/>
    <col min="41" max="41" width="5" style="42" bestFit="1" customWidth="1"/>
    <col min="42" max="42" width="8.85546875" style="60" bestFit="1" customWidth="1"/>
    <col min="43" max="43" width="9.42578125" style="42" bestFit="1" customWidth="1"/>
    <col min="44" max="44" width="2.7109375" style="84" customWidth="1"/>
    <col min="45" max="45" width="28.85546875" style="42" customWidth="1"/>
    <col min="46" max="46" width="11" style="63" bestFit="1" customWidth="1"/>
    <col min="47" max="47" width="11.7109375" style="42" bestFit="1" customWidth="1"/>
    <col min="48" max="48" width="2.7109375" style="84" customWidth="1"/>
    <col min="49" max="49" width="12.7109375" style="42" customWidth="1"/>
    <col min="50" max="50" width="8.85546875" style="62" bestFit="1" customWidth="1"/>
    <col min="51" max="51" width="9.85546875" style="42" bestFit="1" customWidth="1"/>
    <col min="52" max="16384" width="9.140625" style="42"/>
  </cols>
  <sheetData>
    <row r="1" spans="1:51" s="31" customFormat="1" ht="30" x14ac:dyDescent="0.25">
      <c r="A1" s="53" t="s">
        <v>39</v>
      </c>
      <c r="B1" s="55" t="s">
        <v>47</v>
      </c>
      <c r="C1" s="31" t="s">
        <v>35</v>
      </c>
      <c r="D1" s="83"/>
      <c r="E1" s="31" t="s">
        <v>8</v>
      </c>
      <c r="F1" s="55" t="s">
        <v>47</v>
      </c>
      <c r="G1" s="31" t="s">
        <v>35</v>
      </c>
      <c r="H1" s="83"/>
      <c r="I1" s="31" t="s">
        <v>73</v>
      </c>
      <c r="J1" s="49" t="s">
        <v>47</v>
      </c>
      <c r="K1" s="56" t="s">
        <v>35</v>
      </c>
      <c r="L1" s="83"/>
      <c r="M1" s="31" t="s">
        <v>104</v>
      </c>
      <c r="N1" s="55" t="s">
        <v>47</v>
      </c>
      <c r="O1" s="31" t="s">
        <v>35</v>
      </c>
      <c r="P1" s="83"/>
      <c r="Q1" s="31" t="s">
        <v>108</v>
      </c>
      <c r="R1" s="55" t="s">
        <v>47</v>
      </c>
      <c r="S1" s="31" t="s">
        <v>41</v>
      </c>
      <c r="T1" s="83"/>
      <c r="U1" s="31" t="s">
        <v>15</v>
      </c>
      <c r="V1" s="55" t="s">
        <v>47</v>
      </c>
      <c r="W1" s="31" t="s">
        <v>41</v>
      </c>
      <c r="X1" s="83"/>
      <c r="Y1" s="31" t="s">
        <v>1</v>
      </c>
      <c r="Z1" s="55" t="s">
        <v>47</v>
      </c>
      <c r="AA1" s="31" t="s">
        <v>41</v>
      </c>
      <c r="AB1" s="83"/>
      <c r="AC1" s="31" t="s">
        <v>120</v>
      </c>
      <c r="AD1" s="55" t="s">
        <v>47</v>
      </c>
      <c r="AE1" s="31" t="s">
        <v>41</v>
      </c>
      <c r="AF1" s="83"/>
      <c r="AG1" s="31" t="s">
        <v>125</v>
      </c>
      <c r="AH1" s="55" t="s">
        <v>47</v>
      </c>
      <c r="AI1" s="31" t="s">
        <v>41</v>
      </c>
      <c r="AJ1" s="83"/>
      <c r="AK1" s="31" t="s">
        <v>109</v>
      </c>
      <c r="AL1" s="55" t="s">
        <v>47</v>
      </c>
      <c r="AM1" s="31" t="s">
        <v>41</v>
      </c>
      <c r="AN1" s="83"/>
      <c r="AO1" s="57" t="s">
        <v>42</v>
      </c>
      <c r="AP1" s="55" t="s">
        <v>47</v>
      </c>
      <c r="AQ1" s="31" t="s">
        <v>35</v>
      </c>
      <c r="AR1" s="83"/>
      <c r="AS1" s="58" t="s">
        <v>12</v>
      </c>
      <c r="AT1" s="49" t="s">
        <v>47</v>
      </c>
      <c r="AU1" s="31" t="s">
        <v>35</v>
      </c>
      <c r="AV1" s="83"/>
      <c r="AW1" s="58" t="s">
        <v>4</v>
      </c>
      <c r="AX1" s="55" t="s">
        <v>47</v>
      </c>
      <c r="AY1" s="31" t="s">
        <v>35</v>
      </c>
    </row>
    <row r="2" spans="1:51" s="125" customFormat="1" ht="106.15" customHeight="1" x14ac:dyDescent="0.25">
      <c r="A2" s="123"/>
      <c r="B2" s="124"/>
      <c r="D2" s="126"/>
      <c r="F2" s="124"/>
      <c r="H2" s="126"/>
      <c r="J2" s="133"/>
      <c r="K2" s="127"/>
      <c r="L2" s="126"/>
      <c r="N2" s="124"/>
      <c r="P2" s="126"/>
      <c r="Q2" s="148" t="s">
        <v>115</v>
      </c>
      <c r="R2" s="148"/>
      <c r="S2" s="148"/>
      <c r="T2" s="126"/>
      <c r="U2" s="148" t="s">
        <v>114</v>
      </c>
      <c r="V2" s="148"/>
      <c r="W2" s="148"/>
      <c r="X2" s="126"/>
      <c r="Z2" s="124"/>
      <c r="AB2" s="126"/>
      <c r="AD2" s="124"/>
      <c r="AF2" s="126"/>
      <c r="AH2" s="124"/>
      <c r="AJ2" s="126"/>
      <c r="AL2" s="124"/>
      <c r="AN2" s="126"/>
      <c r="AO2" s="128"/>
      <c r="AP2" s="124"/>
      <c r="AR2" s="126"/>
      <c r="AS2" s="129"/>
      <c r="AT2" s="133"/>
      <c r="AV2" s="126"/>
      <c r="AW2" s="129"/>
      <c r="AX2" s="124"/>
    </row>
    <row r="3" spans="1:51" ht="43.15" customHeight="1" x14ac:dyDescent="0.25">
      <c r="C3" s="29"/>
      <c r="G3" s="29"/>
      <c r="I3" s="146" t="s">
        <v>127</v>
      </c>
      <c r="J3" s="158">
        <v>126.56</v>
      </c>
      <c r="K3" s="29">
        <v>45687</v>
      </c>
      <c r="L3" s="86"/>
      <c r="O3" s="29"/>
      <c r="P3" s="86"/>
      <c r="Q3" s="29"/>
      <c r="S3" s="29"/>
      <c r="T3" s="86"/>
      <c r="U3" s="29"/>
      <c r="W3" s="29"/>
      <c r="X3" s="86"/>
      <c r="AA3" s="29"/>
      <c r="AC3" s="29"/>
      <c r="AE3" s="29"/>
      <c r="AF3" s="86"/>
      <c r="AG3" s="29"/>
      <c r="AI3" s="29"/>
      <c r="AJ3" s="86"/>
      <c r="AK3" s="29"/>
      <c r="AM3" s="29"/>
      <c r="AN3" s="86"/>
      <c r="AU3" s="29"/>
    </row>
    <row r="4" spans="1:51" x14ac:dyDescent="0.25">
      <c r="C4" s="29"/>
      <c r="G4" s="29"/>
      <c r="I4" s="146" t="s">
        <v>131</v>
      </c>
      <c r="J4" s="158">
        <v>157500</v>
      </c>
      <c r="K4" s="29">
        <v>45679</v>
      </c>
      <c r="L4" s="86"/>
      <c r="P4" s="86"/>
      <c r="Q4" s="29"/>
      <c r="S4" s="29"/>
      <c r="T4" s="86"/>
      <c r="U4" s="29"/>
      <c r="W4" s="29"/>
      <c r="X4" s="86"/>
      <c r="AC4" s="29"/>
      <c r="AE4" s="29"/>
      <c r="AF4" s="86"/>
      <c r="AG4" s="29"/>
      <c r="AI4" s="29"/>
      <c r="AJ4" s="86"/>
      <c r="AK4" s="29"/>
      <c r="AM4" s="29"/>
      <c r="AN4" s="86"/>
      <c r="AU4" s="29"/>
    </row>
    <row r="5" spans="1:51" x14ac:dyDescent="0.25">
      <c r="G5" s="29"/>
      <c r="I5" s="42" t="s">
        <v>132</v>
      </c>
      <c r="J5" s="158">
        <v>300000</v>
      </c>
      <c r="K5" s="29">
        <v>45679</v>
      </c>
      <c r="L5" s="86"/>
      <c r="P5" s="86"/>
      <c r="Q5" s="29"/>
      <c r="S5" s="29"/>
      <c r="T5" s="86"/>
      <c r="U5" s="29"/>
      <c r="W5" s="29"/>
      <c r="X5" s="86"/>
      <c r="AC5" s="29"/>
      <c r="AE5" s="29"/>
      <c r="AF5" s="86"/>
      <c r="AG5" s="29"/>
      <c r="AI5" s="29"/>
      <c r="AJ5" s="86"/>
      <c r="AK5" s="29"/>
      <c r="AM5" s="29"/>
      <c r="AN5" s="86"/>
      <c r="AU5" s="29"/>
    </row>
    <row r="6" spans="1:51" x14ac:dyDescent="0.25">
      <c r="E6" s="33"/>
      <c r="G6" s="29"/>
      <c r="I6" s="42"/>
      <c r="J6" s="134"/>
      <c r="L6" s="86"/>
      <c r="P6" s="86"/>
      <c r="Q6" s="29"/>
      <c r="S6" s="29"/>
      <c r="T6" s="86"/>
      <c r="U6" s="29"/>
      <c r="W6" s="29"/>
      <c r="X6" s="86"/>
      <c r="AC6" s="29"/>
      <c r="AE6" s="29"/>
      <c r="AF6" s="86"/>
      <c r="AG6" s="29"/>
      <c r="AI6" s="29"/>
      <c r="AJ6" s="86"/>
      <c r="AK6" s="29"/>
      <c r="AM6" s="29"/>
      <c r="AN6" s="86"/>
      <c r="AU6" s="29"/>
    </row>
    <row r="7" spans="1:51" x14ac:dyDescent="0.25">
      <c r="I7" s="42"/>
      <c r="J7" s="134"/>
      <c r="L7" s="86"/>
      <c r="P7" s="86"/>
      <c r="Q7" s="29"/>
      <c r="S7" s="29"/>
      <c r="T7" s="86"/>
      <c r="U7" s="29"/>
      <c r="W7" s="29"/>
      <c r="X7" s="86"/>
      <c r="AC7" s="29"/>
      <c r="AE7" s="29"/>
      <c r="AF7" s="86"/>
      <c r="AG7" s="29"/>
      <c r="AI7" s="29"/>
      <c r="AJ7" s="86"/>
      <c r="AK7" s="29"/>
      <c r="AM7" s="29"/>
      <c r="AN7" s="86"/>
      <c r="AU7" s="29"/>
    </row>
    <row r="8" spans="1:51" x14ac:dyDescent="0.25">
      <c r="I8" s="42"/>
      <c r="J8" s="134"/>
      <c r="L8" s="86"/>
      <c r="P8" s="86"/>
      <c r="Q8" s="29"/>
      <c r="S8" s="29"/>
      <c r="T8" s="86"/>
      <c r="U8" s="29"/>
      <c r="W8" s="29"/>
      <c r="X8" s="86"/>
      <c r="AC8" s="29"/>
      <c r="AE8" s="29"/>
      <c r="AF8" s="86"/>
      <c r="AG8" s="29"/>
      <c r="AI8" s="29"/>
      <c r="AJ8" s="86"/>
      <c r="AK8" s="29"/>
      <c r="AM8" s="29"/>
      <c r="AN8" s="86"/>
      <c r="AU8" s="29"/>
    </row>
    <row r="9" spans="1:51" x14ac:dyDescent="0.25">
      <c r="I9" s="42"/>
      <c r="J9" s="134"/>
      <c r="L9" s="86"/>
      <c r="P9" s="86"/>
      <c r="Q9" s="29"/>
      <c r="S9" s="29"/>
      <c r="T9" s="86"/>
      <c r="U9" s="29"/>
      <c r="W9" s="29"/>
      <c r="X9" s="86"/>
      <c r="AC9" s="29"/>
      <c r="AE9" s="29"/>
      <c r="AF9" s="86"/>
      <c r="AG9" s="29"/>
      <c r="AI9" s="29"/>
      <c r="AJ9" s="86"/>
      <c r="AK9" s="29"/>
      <c r="AM9" s="29"/>
      <c r="AN9" s="86"/>
      <c r="AU9" s="29"/>
    </row>
    <row r="10" spans="1:51" x14ac:dyDescent="0.25">
      <c r="I10" s="42"/>
      <c r="L10" s="86"/>
      <c r="P10" s="86"/>
      <c r="Q10" s="29"/>
      <c r="S10" s="29"/>
      <c r="T10" s="86"/>
      <c r="U10" s="29"/>
      <c r="W10" s="29"/>
      <c r="X10" s="86"/>
      <c r="AC10" s="29"/>
      <c r="AE10" s="29"/>
      <c r="AF10" s="86"/>
      <c r="AG10" s="29"/>
      <c r="AI10" s="29"/>
      <c r="AJ10" s="86"/>
      <c r="AK10" s="29"/>
      <c r="AM10" s="29"/>
      <c r="AN10" s="86"/>
      <c r="AU10" s="29"/>
    </row>
    <row r="11" spans="1:51" x14ac:dyDescent="0.25">
      <c r="I11" s="42"/>
      <c r="L11" s="86"/>
      <c r="P11" s="86"/>
      <c r="Q11" s="29"/>
      <c r="S11" s="29"/>
      <c r="T11" s="86"/>
      <c r="U11" s="29"/>
      <c r="W11" s="29"/>
      <c r="X11" s="86"/>
      <c r="AC11" s="29"/>
      <c r="AE11" s="29"/>
      <c r="AF11" s="86"/>
      <c r="AG11" s="29"/>
      <c r="AI11" s="29"/>
      <c r="AJ11" s="86"/>
      <c r="AK11" s="29"/>
      <c r="AM11" s="29"/>
      <c r="AN11" s="86"/>
      <c r="AU11" s="29"/>
    </row>
    <row r="12" spans="1:51" x14ac:dyDescent="0.25">
      <c r="I12" s="42"/>
      <c r="L12" s="86"/>
      <c r="P12" s="86"/>
      <c r="Q12" s="29"/>
      <c r="S12" s="29"/>
      <c r="T12" s="86"/>
      <c r="U12" s="29"/>
      <c r="W12" s="29"/>
      <c r="X12" s="86"/>
      <c r="AC12" s="29"/>
      <c r="AE12" s="29"/>
      <c r="AF12" s="86"/>
      <c r="AG12" s="29"/>
      <c r="AI12" s="29"/>
      <c r="AJ12" s="86"/>
      <c r="AK12" s="29"/>
      <c r="AM12" s="29"/>
      <c r="AN12" s="86"/>
      <c r="AU12" s="29"/>
    </row>
    <row r="13" spans="1:51" x14ac:dyDescent="0.25">
      <c r="I13" s="42"/>
      <c r="L13" s="86"/>
      <c r="P13" s="86"/>
      <c r="Q13" s="29"/>
      <c r="S13" s="29"/>
      <c r="T13" s="86"/>
      <c r="U13" s="29"/>
      <c r="W13" s="29"/>
      <c r="X13" s="86"/>
      <c r="AC13" s="29"/>
      <c r="AE13" s="29"/>
      <c r="AF13" s="86"/>
      <c r="AG13" s="29"/>
      <c r="AI13" s="29"/>
      <c r="AJ13" s="86"/>
      <c r="AK13" s="29"/>
      <c r="AM13" s="29"/>
      <c r="AN13" s="86"/>
      <c r="AU13" s="29"/>
    </row>
    <row r="14" spans="1:51" x14ac:dyDescent="0.25">
      <c r="I14" s="33"/>
      <c r="L14" s="86"/>
      <c r="P14" s="86"/>
      <c r="Q14" s="29"/>
      <c r="S14" s="29"/>
      <c r="T14" s="86"/>
      <c r="U14" s="29"/>
      <c r="W14" s="29"/>
      <c r="X14" s="86"/>
      <c r="AC14" s="29"/>
      <c r="AE14" s="29"/>
      <c r="AF14" s="86"/>
      <c r="AG14" s="29"/>
      <c r="AI14" s="29"/>
      <c r="AJ14" s="86"/>
      <c r="AK14" s="29"/>
      <c r="AM14" s="29"/>
      <c r="AN14" s="86"/>
      <c r="AU14" s="29"/>
    </row>
    <row r="15" spans="1:51" x14ac:dyDescent="0.25">
      <c r="I15" s="33"/>
      <c r="J15" s="43"/>
      <c r="L15" s="86"/>
      <c r="P15" s="86"/>
      <c r="Q15" s="29"/>
      <c r="S15" s="29"/>
      <c r="T15" s="86"/>
      <c r="U15" s="29"/>
      <c r="W15" s="29"/>
      <c r="X15" s="86"/>
      <c r="AC15" s="29"/>
      <c r="AE15" s="29"/>
      <c r="AF15" s="86"/>
      <c r="AG15" s="29"/>
      <c r="AI15" s="29"/>
      <c r="AJ15" s="86"/>
      <c r="AK15" s="29"/>
      <c r="AM15" s="29"/>
      <c r="AN15" s="86"/>
      <c r="AU15" s="29"/>
    </row>
    <row r="16" spans="1:51" x14ac:dyDescent="0.25">
      <c r="I16" s="33"/>
      <c r="J16" s="43"/>
      <c r="L16" s="86"/>
      <c r="P16" s="86"/>
      <c r="Q16" s="29"/>
      <c r="S16" s="29"/>
      <c r="T16" s="86"/>
      <c r="U16" s="29"/>
      <c r="W16" s="29"/>
      <c r="X16" s="86"/>
      <c r="AC16" s="29"/>
      <c r="AE16" s="29"/>
      <c r="AF16" s="86"/>
      <c r="AG16" s="29"/>
      <c r="AI16" s="29"/>
      <c r="AJ16" s="86"/>
      <c r="AK16" s="29"/>
      <c r="AM16" s="29"/>
      <c r="AN16" s="86"/>
      <c r="AU16" s="29"/>
    </row>
    <row r="17" spans="9:47" x14ac:dyDescent="0.25">
      <c r="I17" s="33"/>
      <c r="L17" s="86"/>
      <c r="P17" s="86"/>
      <c r="Q17" s="29"/>
      <c r="S17" s="29"/>
      <c r="T17" s="86"/>
      <c r="U17" s="29"/>
      <c r="W17" s="29"/>
      <c r="X17" s="86"/>
      <c r="AC17" s="29"/>
      <c r="AE17" s="29"/>
      <c r="AF17" s="86"/>
      <c r="AG17" s="29"/>
      <c r="AI17" s="29"/>
      <c r="AJ17" s="86"/>
      <c r="AK17" s="29"/>
      <c r="AM17" s="29"/>
      <c r="AN17" s="86"/>
      <c r="AU17" s="29"/>
    </row>
    <row r="18" spans="9:47" x14ac:dyDescent="0.25">
      <c r="I18" s="33"/>
      <c r="L18" s="86"/>
      <c r="P18" s="86"/>
      <c r="Q18" s="29"/>
      <c r="S18" s="29"/>
      <c r="T18" s="86"/>
      <c r="U18" s="29"/>
      <c r="W18" s="29"/>
      <c r="X18" s="86"/>
      <c r="AC18" s="29"/>
      <c r="AE18" s="29"/>
      <c r="AF18" s="86"/>
      <c r="AG18" s="29"/>
      <c r="AI18" s="29"/>
      <c r="AJ18" s="86"/>
      <c r="AK18" s="29"/>
      <c r="AM18" s="29"/>
      <c r="AN18" s="86"/>
      <c r="AU18" s="29"/>
    </row>
    <row r="19" spans="9:47" x14ac:dyDescent="0.25">
      <c r="I19" s="33"/>
      <c r="J19" s="43"/>
      <c r="L19" s="86"/>
      <c r="P19" s="86"/>
      <c r="Q19" s="29"/>
      <c r="S19" s="29"/>
      <c r="T19" s="86"/>
      <c r="U19" s="29"/>
      <c r="W19" s="29"/>
      <c r="X19" s="86"/>
      <c r="AC19" s="29"/>
      <c r="AE19" s="29"/>
      <c r="AF19" s="86"/>
      <c r="AG19" s="29"/>
      <c r="AI19" s="29"/>
      <c r="AJ19" s="86"/>
      <c r="AK19" s="29"/>
      <c r="AM19" s="29"/>
      <c r="AN19" s="86"/>
      <c r="AU19" s="29"/>
    </row>
    <row r="20" spans="9:47" x14ac:dyDescent="0.25">
      <c r="I20" s="33"/>
      <c r="J20" s="43"/>
      <c r="L20" s="86"/>
      <c r="P20" s="86"/>
      <c r="Q20" s="29"/>
      <c r="S20" s="29"/>
      <c r="T20" s="86"/>
      <c r="U20" s="29"/>
      <c r="W20" s="29"/>
      <c r="X20" s="86"/>
      <c r="AC20" s="29"/>
      <c r="AE20" s="29"/>
      <c r="AF20" s="86"/>
      <c r="AG20" s="29"/>
      <c r="AI20" s="29"/>
      <c r="AJ20" s="86"/>
      <c r="AK20" s="29"/>
      <c r="AM20" s="29"/>
      <c r="AN20" s="86"/>
      <c r="AU20" s="29"/>
    </row>
    <row r="21" spans="9:47" x14ac:dyDescent="0.25">
      <c r="J21" s="43"/>
      <c r="L21" s="86"/>
      <c r="P21" s="86"/>
      <c r="Q21" s="29"/>
      <c r="S21" s="29"/>
      <c r="T21" s="86"/>
      <c r="U21" s="29"/>
      <c r="W21" s="29"/>
      <c r="X21" s="86"/>
      <c r="AC21" s="29"/>
      <c r="AE21" s="29"/>
      <c r="AF21" s="86"/>
      <c r="AG21" s="29"/>
      <c r="AI21" s="29"/>
      <c r="AJ21" s="86"/>
      <c r="AK21" s="29"/>
      <c r="AM21" s="29"/>
      <c r="AN21" s="86"/>
      <c r="AU21" s="29"/>
    </row>
    <row r="22" spans="9:47" x14ac:dyDescent="0.25">
      <c r="I22" s="33"/>
      <c r="J22" s="43"/>
      <c r="L22" s="86"/>
      <c r="P22" s="86"/>
      <c r="Q22" s="29"/>
      <c r="S22" s="29"/>
      <c r="T22" s="86"/>
      <c r="U22" s="29"/>
      <c r="W22" s="29"/>
      <c r="X22" s="86"/>
      <c r="AC22" s="29"/>
      <c r="AE22" s="29"/>
      <c r="AF22" s="86"/>
      <c r="AG22" s="29"/>
      <c r="AI22" s="29"/>
      <c r="AJ22" s="86"/>
      <c r="AK22" s="29"/>
      <c r="AM22" s="29"/>
      <c r="AN22" s="86"/>
      <c r="AU22" s="29"/>
    </row>
    <row r="23" spans="9:47" x14ac:dyDescent="0.25">
      <c r="I23" s="42"/>
      <c r="J23" s="43"/>
      <c r="L23" s="86"/>
      <c r="P23" s="86"/>
      <c r="Q23" s="29"/>
      <c r="S23" s="29"/>
      <c r="T23" s="86"/>
      <c r="U23" s="29"/>
      <c r="W23" s="29"/>
      <c r="X23" s="86"/>
      <c r="AC23" s="29"/>
      <c r="AE23" s="29"/>
      <c r="AF23" s="86"/>
      <c r="AG23" s="29"/>
      <c r="AI23" s="29"/>
      <c r="AJ23" s="86"/>
      <c r="AK23" s="29"/>
      <c r="AM23" s="29"/>
      <c r="AN23" s="86"/>
    </row>
    <row r="24" spans="9:47" x14ac:dyDescent="0.25">
      <c r="I24" s="33"/>
      <c r="J24" s="43"/>
      <c r="L24" s="86"/>
      <c r="P24" s="86"/>
      <c r="Q24" s="29"/>
      <c r="S24" s="29"/>
      <c r="T24" s="86"/>
      <c r="U24" s="29"/>
      <c r="W24" s="29"/>
      <c r="X24" s="86"/>
      <c r="AC24" s="29"/>
      <c r="AE24" s="29"/>
      <c r="AF24" s="86"/>
      <c r="AG24" s="29"/>
      <c r="AI24" s="29"/>
      <c r="AJ24" s="86"/>
      <c r="AK24" s="29"/>
      <c r="AM24" s="29"/>
      <c r="AN24" s="86"/>
    </row>
    <row r="25" spans="9:47" x14ac:dyDescent="0.25">
      <c r="I25" s="33"/>
      <c r="J25" s="43"/>
      <c r="L25" s="86"/>
      <c r="P25" s="86"/>
      <c r="Q25" s="29"/>
      <c r="S25" s="29"/>
      <c r="T25" s="86"/>
      <c r="U25" s="29"/>
      <c r="W25" s="29"/>
      <c r="X25" s="86"/>
      <c r="AC25" s="29"/>
      <c r="AE25" s="29"/>
      <c r="AF25" s="86"/>
      <c r="AG25" s="29"/>
      <c r="AI25" s="29"/>
      <c r="AJ25" s="86"/>
      <c r="AK25" s="29"/>
      <c r="AM25" s="29"/>
      <c r="AN25" s="86"/>
    </row>
    <row r="26" spans="9:47" x14ac:dyDescent="0.25">
      <c r="I26" s="33"/>
      <c r="J26" s="43"/>
      <c r="L26" s="86"/>
      <c r="P26" s="86"/>
      <c r="Q26" s="29"/>
      <c r="S26" s="29"/>
      <c r="T26" s="86"/>
      <c r="U26" s="29"/>
      <c r="W26" s="29"/>
      <c r="X26" s="86"/>
      <c r="AC26" s="29"/>
      <c r="AE26" s="29"/>
      <c r="AF26" s="86"/>
      <c r="AG26" s="29"/>
      <c r="AI26" s="29"/>
      <c r="AJ26" s="86"/>
      <c r="AK26" s="29"/>
      <c r="AM26" s="29"/>
      <c r="AN26" s="86"/>
    </row>
    <row r="27" spans="9:47" x14ac:dyDescent="0.25">
      <c r="I27" s="33"/>
      <c r="J27" s="43"/>
      <c r="L27" s="86"/>
      <c r="P27" s="86"/>
      <c r="Q27" s="29"/>
      <c r="S27" s="29"/>
      <c r="T27" s="86"/>
      <c r="U27" s="29"/>
      <c r="W27" s="29"/>
      <c r="X27" s="86"/>
      <c r="AC27" s="29"/>
      <c r="AE27" s="29"/>
      <c r="AF27" s="86"/>
      <c r="AG27" s="29"/>
      <c r="AI27" s="29"/>
      <c r="AJ27" s="86"/>
      <c r="AK27" s="29"/>
      <c r="AM27" s="29"/>
      <c r="AN27" s="86"/>
    </row>
    <row r="28" spans="9:47" x14ac:dyDescent="0.25">
      <c r="I28" s="33"/>
      <c r="J28" s="43"/>
      <c r="L28" s="86"/>
      <c r="P28" s="86"/>
      <c r="Q28" s="29"/>
      <c r="S28" s="29"/>
      <c r="T28" s="86"/>
      <c r="U28" s="29"/>
      <c r="W28" s="29"/>
      <c r="X28" s="86"/>
      <c r="AC28" s="29"/>
      <c r="AE28" s="29"/>
      <c r="AF28" s="86"/>
      <c r="AG28" s="29"/>
      <c r="AI28" s="29"/>
      <c r="AJ28" s="86"/>
      <c r="AK28" s="29"/>
      <c r="AM28" s="29"/>
      <c r="AN28" s="86"/>
    </row>
    <row r="29" spans="9:47" x14ac:dyDescent="0.25">
      <c r="I29" s="33"/>
      <c r="J29" s="43"/>
      <c r="L29" s="86"/>
      <c r="P29" s="86"/>
      <c r="Q29" s="29"/>
      <c r="S29" s="29"/>
      <c r="T29" s="86"/>
      <c r="U29" s="29"/>
      <c r="W29" s="29"/>
      <c r="X29" s="86"/>
      <c r="AC29" s="29"/>
      <c r="AE29" s="29"/>
      <c r="AF29" s="86"/>
      <c r="AG29" s="29"/>
      <c r="AI29" s="29"/>
      <c r="AJ29" s="86"/>
      <c r="AK29" s="29"/>
      <c r="AM29" s="29"/>
      <c r="AN29" s="86"/>
    </row>
    <row r="30" spans="9:47" x14ac:dyDescent="0.25">
      <c r="I30" s="33"/>
      <c r="J30" s="43"/>
      <c r="L30" s="86"/>
      <c r="P30" s="86"/>
      <c r="Q30" s="29"/>
      <c r="S30" s="29"/>
      <c r="T30" s="86"/>
      <c r="U30" s="29"/>
      <c r="W30" s="29"/>
      <c r="X30" s="86"/>
      <c r="AC30" s="29"/>
      <c r="AE30" s="29"/>
      <c r="AF30" s="86"/>
      <c r="AG30" s="29"/>
      <c r="AI30" s="29"/>
      <c r="AJ30" s="86"/>
      <c r="AK30" s="29"/>
      <c r="AM30" s="29"/>
      <c r="AN30" s="86"/>
    </row>
    <row r="31" spans="9:47" x14ac:dyDescent="0.25">
      <c r="I31" s="33"/>
      <c r="J31" s="43"/>
      <c r="L31" s="86"/>
      <c r="P31" s="86"/>
      <c r="Q31" s="29"/>
      <c r="S31" s="29"/>
      <c r="T31" s="86"/>
      <c r="U31" s="29"/>
      <c r="W31" s="29"/>
      <c r="X31" s="86"/>
      <c r="AC31" s="29"/>
      <c r="AE31" s="29"/>
      <c r="AF31" s="86"/>
      <c r="AG31" s="29"/>
      <c r="AI31" s="29"/>
      <c r="AJ31" s="86"/>
      <c r="AK31" s="29"/>
      <c r="AM31" s="29"/>
      <c r="AN31" s="86"/>
    </row>
    <row r="32" spans="9:47" x14ac:dyDescent="0.25">
      <c r="I32" s="42"/>
      <c r="J32" s="134"/>
      <c r="L32" s="86"/>
      <c r="P32" s="86"/>
      <c r="Q32" s="29"/>
      <c r="S32" s="29"/>
      <c r="T32" s="86"/>
      <c r="U32" s="29"/>
      <c r="W32" s="29"/>
      <c r="X32" s="86"/>
      <c r="AC32" s="29"/>
      <c r="AE32" s="29"/>
      <c r="AF32" s="86"/>
      <c r="AG32" s="29"/>
      <c r="AI32" s="29"/>
      <c r="AJ32" s="86"/>
      <c r="AK32" s="29"/>
      <c r="AM32" s="29"/>
      <c r="AN32" s="86"/>
    </row>
    <row r="33" spans="2:51" x14ac:dyDescent="0.25">
      <c r="I33" s="42"/>
      <c r="J33" s="134"/>
      <c r="L33" s="86"/>
      <c r="P33" s="86"/>
      <c r="Q33" s="29"/>
      <c r="S33" s="29"/>
      <c r="T33" s="86"/>
      <c r="U33" s="29"/>
      <c r="W33" s="29"/>
      <c r="X33" s="86"/>
      <c r="AC33" s="29"/>
      <c r="AE33" s="29"/>
      <c r="AF33" s="86"/>
      <c r="AG33" s="29"/>
      <c r="AI33" s="29"/>
      <c r="AJ33" s="86"/>
      <c r="AK33" s="29"/>
      <c r="AM33" s="29"/>
      <c r="AN33" s="86"/>
    </row>
    <row r="34" spans="2:51" s="61" customFormat="1" x14ac:dyDescent="0.25">
      <c r="B34" s="60">
        <f>SUM(B3:B33)</f>
        <v>0</v>
      </c>
      <c r="D34" s="85"/>
      <c r="F34" s="59">
        <f>SUM(F3:F33)</f>
        <v>0</v>
      </c>
      <c r="H34" s="85"/>
      <c r="I34" s="64"/>
      <c r="J34" s="63">
        <f>SUM(J3:J33)</f>
        <v>457626.56</v>
      </c>
      <c r="K34" s="29"/>
      <c r="L34" s="85"/>
      <c r="N34" s="60">
        <f>SUM(N3:N33)</f>
        <v>0</v>
      </c>
      <c r="P34" s="85"/>
      <c r="R34" s="59">
        <f>SUM(R3:R33)</f>
        <v>0</v>
      </c>
      <c r="T34" s="85"/>
      <c r="V34" s="66">
        <f>SUM(V3:V33)</f>
        <v>0</v>
      </c>
      <c r="X34" s="85"/>
      <c r="Y34" s="65" t="s">
        <v>43</v>
      </c>
      <c r="Z34" s="63">
        <f>SUM(Z3:Z33)</f>
        <v>0</v>
      </c>
      <c r="AB34" s="85"/>
      <c r="AC34" s="29"/>
      <c r="AD34" s="61">
        <f>SUM(AD3:AD33)</f>
        <v>0</v>
      </c>
      <c r="AE34" s="29"/>
      <c r="AF34" s="85"/>
      <c r="AG34" s="29"/>
      <c r="AH34" s="61">
        <f>SUM(AH3:AH33)</f>
        <v>0</v>
      </c>
      <c r="AI34" s="29"/>
      <c r="AJ34" s="85"/>
      <c r="AK34" s="29"/>
      <c r="AL34" s="61">
        <f>SUM(AL3:AL33)</f>
        <v>0</v>
      </c>
      <c r="AM34" s="29"/>
      <c r="AN34" s="85"/>
      <c r="AP34" s="60">
        <f>SUM(AP3:AP33)</f>
        <v>0</v>
      </c>
      <c r="AR34" s="85"/>
      <c r="AT34" s="63">
        <f>SUM(AT3:AT33)</f>
        <v>0</v>
      </c>
      <c r="AV34" s="85"/>
      <c r="AW34" s="42"/>
      <c r="AX34" s="62">
        <f>SUM(AX3:AX33)</f>
        <v>0</v>
      </c>
      <c r="AY34" s="42"/>
    </row>
    <row r="35" spans="2:51" x14ac:dyDescent="0.25">
      <c r="L35" s="86"/>
      <c r="P35" s="86"/>
      <c r="Q35" s="29"/>
      <c r="S35" s="29"/>
      <c r="T35" s="86"/>
      <c r="U35" s="29"/>
      <c r="W35" s="29"/>
      <c r="X35" s="86"/>
      <c r="AC35" s="61"/>
      <c r="AE35" s="61"/>
      <c r="AF35" s="86"/>
      <c r="AG35" s="61"/>
      <c r="AI35" s="61"/>
      <c r="AJ35" s="86"/>
      <c r="AK35" s="61"/>
      <c r="AM35" s="61"/>
      <c r="AN35" s="86"/>
    </row>
    <row r="36" spans="2:51" x14ac:dyDescent="0.25">
      <c r="L36" s="86"/>
      <c r="P36" s="86"/>
      <c r="Q36" s="29"/>
      <c r="S36" s="29"/>
      <c r="T36" s="86"/>
      <c r="U36" s="29"/>
      <c r="W36" s="29"/>
      <c r="X36" s="86"/>
      <c r="AC36" s="29"/>
      <c r="AE36" s="29"/>
      <c r="AF36" s="86"/>
      <c r="AG36" s="29"/>
      <c r="AI36" s="29"/>
      <c r="AJ36" s="86"/>
      <c r="AK36" s="29"/>
      <c r="AM36" s="29"/>
      <c r="AN36" s="86"/>
    </row>
    <row r="37" spans="2:51" x14ac:dyDescent="0.25">
      <c r="I37" s="42"/>
      <c r="L37" s="86"/>
      <c r="P37" s="86"/>
      <c r="Q37" s="29"/>
      <c r="S37" s="29"/>
      <c r="T37" s="86"/>
      <c r="U37" s="29"/>
      <c r="W37" s="29"/>
      <c r="X37" s="86"/>
      <c r="AC37" s="29"/>
      <c r="AE37" s="29"/>
      <c r="AF37" s="86"/>
      <c r="AG37" s="29"/>
      <c r="AI37" s="29"/>
      <c r="AJ37" s="86"/>
      <c r="AK37" s="29"/>
      <c r="AM37" s="29"/>
      <c r="AN37" s="86"/>
    </row>
    <row r="38" spans="2:51" x14ac:dyDescent="0.25">
      <c r="I38" s="42"/>
      <c r="AC38" s="29"/>
      <c r="AE38" s="29"/>
      <c r="AG38" s="29"/>
      <c r="AI38" s="29"/>
      <c r="AK38" s="29"/>
      <c r="AM38" s="29"/>
    </row>
    <row r="39" spans="2:51" x14ac:dyDescent="0.25">
      <c r="I39" s="42"/>
    </row>
  </sheetData>
  <sortState ref="I3:K37">
    <sortCondition ref="K3:K37"/>
  </sortState>
  <mergeCells count="2">
    <mergeCell ref="Q2:S2"/>
    <mergeCell ref="U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E39" sqref="E39"/>
    </sheetView>
  </sheetViews>
  <sheetFormatPr defaultColWidth="9.140625" defaultRowHeight="15" x14ac:dyDescent="0.25"/>
  <cols>
    <col min="1" max="1" width="41.85546875" style="42" customWidth="1"/>
    <col min="2" max="2" width="15" style="43" bestFit="1" customWidth="1"/>
    <col min="3" max="3" width="12.140625" style="43" bestFit="1" customWidth="1"/>
    <col min="4" max="4" width="18.140625" style="43" customWidth="1"/>
    <col min="5" max="5" width="14.85546875" style="43" customWidth="1"/>
    <col min="6" max="6" width="5.42578125" style="43" bestFit="1" customWidth="1"/>
    <col min="7" max="7" width="15.140625" style="43" bestFit="1" customWidth="1"/>
    <col min="8" max="8" width="9.140625" style="33" bestFit="1" customWidth="1"/>
    <col min="9" max="9" width="17.28515625" style="43" bestFit="1" customWidth="1"/>
    <col min="10" max="10" width="14.85546875" style="33" customWidth="1"/>
    <col min="11" max="11" width="5.28515625" style="33" customWidth="1"/>
    <col min="12" max="12" width="15.140625" style="43" customWidth="1"/>
    <col min="13" max="13" width="9.140625" style="33" bestFit="1" customWidth="1"/>
    <col min="14" max="14" width="17.28515625" style="43" bestFit="1" customWidth="1"/>
    <col min="15" max="15" width="14.85546875" style="33" customWidth="1"/>
    <col min="16" max="16" width="5.28515625" style="33" customWidth="1"/>
    <col min="17" max="17" width="14.28515625" style="43" bestFit="1" customWidth="1"/>
    <col min="18" max="18" width="15.28515625" style="46" bestFit="1" customWidth="1"/>
    <col min="19" max="16384" width="9.140625" style="33"/>
  </cols>
  <sheetData>
    <row r="1" spans="1:19" ht="30" x14ac:dyDescent="0.25">
      <c r="A1" s="1" t="s">
        <v>11</v>
      </c>
      <c r="B1" s="119" t="s">
        <v>29</v>
      </c>
      <c r="C1" s="34" t="s">
        <v>32</v>
      </c>
      <c r="D1" s="120" t="s">
        <v>33</v>
      </c>
      <c r="E1" s="35" t="s">
        <v>34</v>
      </c>
      <c r="F1" s="36"/>
      <c r="G1" s="49" t="s">
        <v>31</v>
      </c>
      <c r="H1" s="34" t="s">
        <v>32</v>
      </c>
      <c r="I1" s="120" t="s">
        <v>33</v>
      </c>
      <c r="J1" s="35" t="s">
        <v>34</v>
      </c>
      <c r="K1" s="35"/>
      <c r="L1" s="49" t="s">
        <v>106</v>
      </c>
      <c r="M1" s="34" t="s">
        <v>32</v>
      </c>
      <c r="N1" s="120" t="s">
        <v>33</v>
      </c>
      <c r="O1" s="35" t="s">
        <v>34</v>
      </c>
      <c r="P1" s="35"/>
      <c r="Q1" s="46" t="s">
        <v>30</v>
      </c>
      <c r="R1" s="46" t="s">
        <v>38</v>
      </c>
    </row>
    <row r="2" spans="1:19" x14ac:dyDescent="0.25">
      <c r="A2" s="3" t="s">
        <v>17</v>
      </c>
      <c r="B2" s="43">
        <f>B46</f>
        <v>149150</v>
      </c>
      <c r="C2" s="40" t="s">
        <v>113</v>
      </c>
      <c r="D2" s="40" t="s">
        <v>113</v>
      </c>
      <c r="E2" s="40" t="s">
        <v>113</v>
      </c>
      <c r="F2" s="38"/>
      <c r="G2" s="43">
        <v>8112</v>
      </c>
      <c r="H2" s="40">
        <v>502457</v>
      </c>
      <c r="I2" s="156">
        <v>8112</v>
      </c>
      <c r="J2" s="21">
        <v>45678</v>
      </c>
      <c r="K2" s="21"/>
      <c r="L2" s="43">
        <v>9556</v>
      </c>
      <c r="M2" s="40">
        <v>502457</v>
      </c>
      <c r="N2" s="156">
        <v>9556</v>
      </c>
      <c r="O2" s="21">
        <v>45678</v>
      </c>
      <c r="P2" s="21"/>
      <c r="Q2" s="43">
        <f>SUM(D46+I2+N2)</f>
        <v>166818</v>
      </c>
      <c r="R2" s="46">
        <f>SUM(D46,N2,I2)</f>
        <v>166818</v>
      </c>
    </row>
    <row r="3" spans="1:19" x14ac:dyDescent="0.25">
      <c r="A3" s="37" t="s">
        <v>119</v>
      </c>
      <c r="B3" s="43">
        <v>145757</v>
      </c>
      <c r="C3" s="33">
        <v>502458</v>
      </c>
      <c r="D3" s="156">
        <v>145757</v>
      </c>
      <c r="E3" s="21">
        <v>45678</v>
      </c>
      <c r="F3" s="38"/>
      <c r="G3" s="43">
        <v>8112</v>
      </c>
      <c r="H3" s="33">
        <v>502458</v>
      </c>
      <c r="I3" s="156">
        <v>8112</v>
      </c>
      <c r="J3" s="21">
        <v>45678</v>
      </c>
      <c r="K3" s="21"/>
      <c r="L3" s="43">
        <v>9446</v>
      </c>
      <c r="M3" s="33">
        <v>502458</v>
      </c>
      <c r="N3" s="156">
        <v>9446</v>
      </c>
      <c r="O3" s="21">
        <v>45678</v>
      </c>
      <c r="P3" s="21"/>
      <c r="Q3" s="43">
        <f>SUM(D3+I3+N3)</f>
        <v>163315</v>
      </c>
      <c r="R3" s="46">
        <f>SUM(D3,N3,I3)</f>
        <v>163315</v>
      </c>
    </row>
    <row r="4" spans="1:19" x14ac:dyDescent="0.25">
      <c r="A4" s="3" t="s">
        <v>18</v>
      </c>
      <c r="B4" s="43">
        <v>34276</v>
      </c>
      <c r="C4" s="33">
        <v>502459</v>
      </c>
      <c r="D4" s="156">
        <v>34276</v>
      </c>
      <c r="E4" s="21">
        <v>45678</v>
      </c>
      <c r="F4" s="38"/>
      <c r="G4" s="43">
        <v>8112</v>
      </c>
      <c r="H4" s="33">
        <v>502459</v>
      </c>
      <c r="I4" s="156">
        <v>8112</v>
      </c>
      <c r="J4" s="21">
        <v>45678</v>
      </c>
      <c r="K4" s="21"/>
      <c r="L4" s="43">
        <v>2225</v>
      </c>
      <c r="M4" s="33">
        <v>502459</v>
      </c>
      <c r="N4" s="156">
        <v>2225</v>
      </c>
      <c r="O4" s="21">
        <v>45678</v>
      </c>
      <c r="P4" s="21"/>
      <c r="Q4" s="43">
        <f>SUM(D4+I4+N4)</f>
        <v>44613</v>
      </c>
      <c r="R4" s="46">
        <f>SUM(D4,N4,I4)</f>
        <v>44613</v>
      </c>
    </row>
    <row r="5" spans="1:19" x14ac:dyDescent="0.25">
      <c r="A5" s="3" t="s">
        <v>19</v>
      </c>
      <c r="B5" s="43">
        <v>23144</v>
      </c>
      <c r="C5" s="33">
        <v>502460</v>
      </c>
      <c r="D5" s="156">
        <v>23144</v>
      </c>
      <c r="E5" s="21">
        <v>45678</v>
      </c>
      <c r="F5" s="38"/>
      <c r="G5" s="43">
        <v>8112</v>
      </c>
      <c r="H5" s="33">
        <v>502460</v>
      </c>
      <c r="I5" s="156">
        <v>8112</v>
      </c>
      <c r="J5" s="21">
        <v>45678</v>
      </c>
      <c r="K5" s="21"/>
      <c r="L5" s="43">
        <v>1531</v>
      </c>
      <c r="M5" s="33">
        <v>502460</v>
      </c>
      <c r="N5" s="156">
        <v>1531</v>
      </c>
      <c r="O5" s="21">
        <v>45678</v>
      </c>
      <c r="P5" s="21"/>
      <c r="Q5" s="43">
        <f>SUM(D5+I5+N5)</f>
        <v>32787</v>
      </c>
      <c r="R5" s="46">
        <f>SUM(D5,N5,I5)</f>
        <v>32787</v>
      </c>
    </row>
    <row r="6" spans="1:19" x14ac:dyDescent="0.25">
      <c r="A6" s="3" t="s">
        <v>20</v>
      </c>
      <c r="B6" s="43">
        <v>172741</v>
      </c>
      <c r="C6" s="33">
        <v>502461</v>
      </c>
      <c r="D6" s="156">
        <v>172741</v>
      </c>
      <c r="E6" s="21">
        <v>45678</v>
      </c>
      <c r="F6" s="38"/>
      <c r="G6" s="43">
        <v>8112</v>
      </c>
      <c r="H6" s="33">
        <v>502461</v>
      </c>
      <c r="I6" s="156">
        <v>8112</v>
      </c>
      <c r="J6" s="21">
        <v>45678</v>
      </c>
      <c r="K6" s="21"/>
      <c r="L6" s="43">
        <v>11199</v>
      </c>
      <c r="M6" s="33">
        <v>502461</v>
      </c>
      <c r="N6" s="156">
        <v>11199</v>
      </c>
      <c r="O6" s="21">
        <v>45678</v>
      </c>
      <c r="P6" s="21"/>
      <c r="Q6" s="43">
        <f t="shared" ref="Q6:Q16" si="0">SUM(D6+I6+N6)</f>
        <v>192052</v>
      </c>
      <c r="R6" s="46">
        <f t="shared" ref="R6:R16" si="1">SUM(D6,N6,I6)</f>
        <v>192052</v>
      </c>
    </row>
    <row r="7" spans="1:19" x14ac:dyDescent="0.25">
      <c r="A7" s="37" t="s">
        <v>36</v>
      </c>
      <c r="B7" s="43">
        <v>112253</v>
      </c>
      <c r="C7" s="33">
        <v>502462</v>
      </c>
      <c r="D7" s="156">
        <v>112253</v>
      </c>
      <c r="E7" s="21">
        <v>45678</v>
      </c>
      <c r="F7" s="38"/>
      <c r="G7" s="43">
        <v>8112</v>
      </c>
      <c r="H7" s="33">
        <v>502462</v>
      </c>
      <c r="I7" s="156">
        <v>8112</v>
      </c>
      <c r="J7" s="21">
        <v>45678</v>
      </c>
      <c r="K7" s="21"/>
      <c r="L7" s="43">
        <v>7338</v>
      </c>
      <c r="M7" s="33">
        <v>502462</v>
      </c>
      <c r="N7" s="156">
        <v>7338</v>
      </c>
      <c r="O7" s="21">
        <v>45678</v>
      </c>
      <c r="P7" s="21"/>
      <c r="Q7" s="43">
        <f t="shared" si="0"/>
        <v>127703</v>
      </c>
      <c r="R7" s="46">
        <f t="shared" si="1"/>
        <v>127703</v>
      </c>
    </row>
    <row r="8" spans="1:19" ht="30" x14ac:dyDescent="0.25">
      <c r="A8" s="3" t="s">
        <v>21</v>
      </c>
      <c r="B8" s="43">
        <v>108554</v>
      </c>
      <c r="C8" s="33">
        <v>502463</v>
      </c>
      <c r="D8" s="156">
        <v>108554</v>
      </c>
      <c r="E8" s="21">
        <v>45678</v>
      </c>
      <c r="F8" s="38"/>
      <c r="G8" s="43">
        <v>8112</v>
      </c>
      <c r="H8" s="33">
        <v>502463</v>
      </c>
      <c r="I8" s="156">
        <v>8112</v>
      </c>
      <c r="J8" s="21">
        <v>45678</v>
      </c>
      <c r="K8" s="21"/>
      <c r="L8" s="43">
        <v>6917</v>
      </c>
      <c r="M8" s="33">
        <v>502463</v>
      </c>
      <c r="N8" s="156">
        <v>6917</v>
      </c>
      <c r="O8" s="21">
        <v>45678</v>
      </c>
      <c r="P8" s="21"/>
      <c r="Q8" s="43">
        <f t="shared" si="0"/>
        <v>123583</v>
      </c>
      <c r="R8" s="46">
        <f t="shared" si="1"/>
        <v>123583</v>
      </c>
    </row>
    <row r="9" spans="1:19" x14ac:dyDescent="0.25">
      <c r="A9" s="3" t="s">
        <v>22</v>
      </c>
      <c r="B9" s="43">
        <v>49720</v>
      </c>
      <c r="C9" s="33">
        <v>502464</v>
      </c>
      <c r="D9" s="156">
        <v>49720</v>
      </c>
      <c r="E9" s="21">
        <v>45678</v>
      </c>
      <c r="F9" s="38"/>
      <c r="G9" s="43">
        <v>8112</v>
      </c>
      <c r="H9" s="33">
        <v>502464</v>
      </c>
      <c r="I9" s="156">
        <v>8112</v>
      </c>
      <c r="J9" s="21">
        <v>45678</v>
      </c>
      <c r="K9" s="21"/>
      <c r="L9" s="43">
        <v>3257</v>
      </c>
      <c r="M9" s="33">
        <v>502464</v>
      </c>
      <c r="N9" s="156">
        <v>3257</v>
      </c>
      <c r="O9" s="21">
        <v>45678</v>
      </c>
      <c r="P9" s="21"/>
      <c r="Q9" s="43">
        <f t="shared" si="0"/>
        <v>61089</v>
      </c>
      <c r="R9" s="46">
        <f t="shared" si="1"/>
        <v>61089</v>
      </c>
      <c r="S9" s="41"/>
    </row>
    <row r="10" spans="1:19" x14ac:dyDescent="0.25">
      <c r="A10" s="3" t="s">
        <v>23</v>
      </c>
      <c r="B10" s="43">
        <v>59543</v>
      </c>
      <c r="C10" s="33">
        <v>502465</v>
      </c>
      <c r="D10" s="156">
        <v>59543</v>
      </c>
      <c r="E10" s="21">
        <v>45678</v>
      </c>
      <c r="F10" s="38"/>
      <c r="G10" s="43">
        <v>8112</v>
      </c>
      <c r="H10" s="33">
        <v>502465</v>
      </c>
      <c r="I10" s="156">
        <v>8112</v>
      </c>
      <c r="J10" s="21">
        <v>45678</v>
      </c>
      <c r="K10" s="21"/>
      <c r="L10" s="43">
        <v>4050</v>
      </c>
      <c r="M10" s="33">
        <v>502465</v>
      </c>
      <c r="N10" s="156">
        <v>4050</v>
      </c>
      <c r="O10" s="21">
        <v>45678</v>
      </c>
      <c r="P10" s="21"/>
      <c r="Q10" s="43">
        <f t="shared" si="0"/>
        <v>71705</v>
      </c>
      <c r="R10" s="46">
        <f t="shared" si="1"/>
        <v>71705</v>
      </c>
    </row>
    <row r="11" spans="1:19" x14ac:dyDescent="0.25">
      <c r="A11" s="3" t="s">
        <v>118</v>
      </c>
      <c r="B11" s="43">
        <v>90251</v>
      </c>
      <c r="C11" s="33">
        <v>502466</v>
      </c>
      <c r="D11" s="156">
        <v>90251</v>
      </c>
      <c r="E11" s="21">
        <v>45678</v>
      </c>
      <c r="F11" s="38"/>
      <c r="G11" s="43">
        <v>8112</v>
      </c>
      <c r="H11" s="33">
        <v>502466</v>
      </c>
      <c r="I11" s="156">
        <v>8112</v>
      </c>
      <c r="J11" s="21">
        <v>45678</v>
      </c>
      <c r="K11" s="21"/>
      <c r="L11" s="43">
        <v>5948</v>
      </c>
      <c r="M11" s="33">
        <v>502466</v>
      </c>
      <c r="N11" s="156">
        <v>5948</v>
      </c>
      <c r="O11" s="21">
        <v>45678</v>
      </c>
      <c r="P11" s="21"/>
      <c r="Q11" s="43">
        <f>SUM(D11+I11+N11)</f>
        <v>104311</v>
      </c>
      <c r="R11" s="46">
        <f>SUM(D11,N11,I11)</f>
        <v>104311</v>
      </c>
    </row>
    <row r="12" spans="1:19" x14ac:dyDescent="0.25">
      <c r="A12" s="3" t="s">
        <v>24</v>
      </c>
      <c r="B12" s="43">
        <v>334270</v>
      </c>
      <c r="C12" s="33">
        <v>502467</v>
      </c>
      <c r="D12" s="156">
        <v>334270</v>
      </c>
      <c r="E12" s="21">
        <v>45678</v>
      </c>
      <c r="F12" s="38"/>
      <c r="G12" s="43">
        <v>8112</v>
      </c>
      <c r="H12" s="33">
        <v>502467</v>
      </c>
      <c r="I12" s="156">
        <v>8112</v>
      </c>
      <c r="J12" s="21">
        <v>45678</v>
      </c>
      <c r="K12" s="21"/>
      <c r="L12" s="43">
        <v>21497</v>
      </c>
      <c r="M12" s="33">
        <v>502467</v>
      </c>
      <c r="N12" s="156">
        <v>21497</v>
      </c>
      <c r="O12" s="21">
        <v>45678</v>
      </c>
      <c r="P12" s="21"/>
      <c r="Q12" s="43">
        <f t="shared" si="0"/>
        <v>363879</v>
      </c>
      <c r="R12" s="46">
        <f t="shared" si="1"/>
        <v>363879</v>
      </c>
    </row>
    <row r="13" spans="1:19" x14ac:dyDescent="0.25">
      <c r="A13" s="3" t="s">
        <v>25</v>
      </c>
      <c r="B13" s="43">
        <v>31354</v>
      </c>
      <c r="C13" s="33">
        <v>502468</v>
      </c>
      <c r="D13" s="156">
        <v>31354</v>
      </c>
      <c r="E13" s="21">
        <v>45678</v>
      </c>
      <c r="F13" s="38"/>
      <c r="G13" s="43">
        <v>8112</v>
      </c>
      <c r="H13" s="33">
        <v>502468</v>
      </c>
      <c r="I13" s="156">
        <v>8112</v>
      </c>
      <c r="J13" s="21">
        <v>45678</v>
      </c>
      <c r="K13" s="21"/>
      <c r="L13" s="43">
        <v>2069</v>
      </c>
      <c r="M13" s="33">
        <v>502468</v>
      </c>
      <c r="N13" s="156">
        <v>2069</v>
      </c>
      <c r="O13" s="21">
        <v>45678</v>
      </c>
      <c r="P13" s="21"/>
      <c r="Q13" s="43">
        <f t="shared" si="0"/>
        <v>41535</v>
      </c>
      <c r="R13" s="46">
        <f t="shared" si="1"/>
        <v>41535</v>
      </c>
    </row>
    <row r="14" spans="1:19" x14ac:dyDescent="0.25">
      <c r="A14" s="3" t="s">
        <v>26</v>
      </c>
      <c r="B14" s="43">
        <v>78240</v>
      </c>
      <c r="C14" s="33">
        <v>502469</v>
      </c>
      <c r="D14" s="156">
        <v>78240</v>
      </c>
      <c r="E14" s="21">
        <v>45678</v>
      </c>
      <c r="F14" s="38"/>
      <c r="G14" s="43">
        <v>8112</v>
      </c>
      <c r="H14" s="33">
        <v>502469</v>
      </c>
      <c r="I14" s="156">
        <v>8112</v>
      </c>
      <c r="J14" s="21">
        <v>45678</v>
      </c>
      <c r="K14" s="21"/>
      <c r="L14" s="43">
        <v>5160</v>
      </c>
      <c r="M14" s="33">
        <v>502469</v>
      </c>
      <c r="N14" s="156">
        <v>5160</v>
      </c>
      <c r="O14" s="21">
        <v>45678</v>
      </c>
      <c r="P14" s="21"/>
      <c r="Q14" s="43">
        <f t="shared" si="0"/>
        <v>91512</v>
      </c>
      <c r="R14" s="46">
        <f t="shared" si="1"/>
        <v>91512</v>
      </c>
    </row>
    <row r="15" spans="1:19" x14ac:dyDescent="0.25">
      <c r="A15" s="3" t="s">
        <v>27</v>
      </c>
      <c r="B15" s="43">
        <v>78461</v>
      </c>
      <c r="C15" s="33">
        <v>502470</v>
      </c>
      <c r="D15" s="156">
        <v>78461</v>
      </c>
      <c r="E15" s="21">
        <v>45678</v>
      </c>
      <c r="F15" s="38"/>
      <c r="G15" s="43">
        <v>8112</v>
      </c>
      <c r="H15" s="33">
        <v>502470</v>
      </c>
      <c r="I15" s="156">
        <v>8112</v>
      </c>
      <c r="J15" s="21">
        <v>45678</v>
      </c>
      <c r="K15" s="21"/>
      <c r="L15" s="43">
        <v>4962</v>
      </c>
      <c r="M15" s="33">
        <v>502470</v>
      </c>
      <c r="N15" s="156">
        <v>4962</v>
      </c>
      <c r="O15" s="21">
        <v>45678</v>
      </c>
      <c r="P15" s="21"/>
      <c r="Q15" s="43">
        <f t="shared" si="0"/>
        <v>91535</v>
      </c>
      <c r="R15" s="46">
        <f t="shared" si="1"/>
        <v>91535</v>
      </c>
    </row>
    <row r="16" spans="1:19" ht="30" x14ac:dyDescent="0.25">
      <c r="A16" s="4" t="s">
        <v>28</v>
      </c>
      <c r="B16" s="43">
        <v>73397</v>
      </c>
      <c r="C16" s="33">
        <v>502471</v>
      </c>
      <c r="D16" s="156">
        <v>73397</v>
      </c>
      <c r="E16" s="21">
        <v>45678</v>
      </c>
      <c r="F16" s="38"/>
      <c r="G16" s="43">
        <v>8112</v>
      </c>
      <c r="H16" s="33">
        <v>502471</v>
      </c>
      <c r="I16" s="156">
        <v>8112</v>
      </c>
      <c r="J16" s="21">
        <v>45678</v>
      </c>
      <c r="K16" s="21"/>
      <c r="L16" s="43">
        <v>4844</v>
      </c>
      <c r="M16" s="33">
        <v>502471</v>
      </c>
      <c r="N16" s="156">
        <v>4844</v>
      </c>
      <c r="O16" s="21">
        <v>45678</v>
      </c>
      <c r="P16" s="21"/>
      <c r="Q16" s="43">
        <f t="shared" si="0"/>
        <v>86353</v>
      </c>
      <c r="R16" s="46">
        <f t="shared" si="1"/>
        <v>86353</v>
      </c>
    </row>
    <row r="17" spans="1:18" x14ac:dyDescent="0.25">
      <c r="B17" s="43">
        <f>SUM(B2:B16)</f>
        <v>1541111</v>
      </c>
      <c r="D17" s="43">
        <f>SUM(D2:D16)+D46</f>
        <v>1541111</v>
      </c>
      <c r="G17" s="43">
        <f>SUM(G2:G16)</f>
        <v>121680</v>
      </c>
      <c r="H17" s="39"/>
      <c r="I17" s="43">
        <f>SUM(I2:I16)</f>
        <v>121680</v>
      </c>
      <c r="J17" s="39"/>
      <c r="K17" s="39"/>
      <c r="L17" s="43">
        <f>SUM(L2:L16)</f>
        <v>99999</v>
      </c>
      <c r="M17" s="39"/>
      <c r="N17" s="43">
        <f>SUM(N2:N16)</f>
        <v>99999</v>
      </c>
      <c r="O17" s="39"/>
      <c r="P17" s="39"/>
      <c r="Q17" s="43">
        <f>B17+G17+L17</f>
        <v>1762790</v>
      </c>
      <c r="R17" s="46">
        <f>SUM(R2:R16)</f>
        <v>1762790</v>
      </c>
    </row>
    <row r="20" spans="1:18" x14ac:dyDescent="0.25">
      <c r="A20" s="31" t="s">
        <v>37</v>
      </c>
      <c r="C20" s="34" t="s">
        <v>32</v>
      </c>
      <c r="D20" s="120" t="s">
        <v>33</v>
      </c>
      <c r="E20" s="35" t="s">
        <v>34</v>
      </c>
      <c r="F20" s="36"/>
    </row>
    <row r="21" spans="1:18" x14ac:dyDescent="0.25">
      <c r="A21" s="33" t="s">
        <v>76</v>
      </c>
      <c r="B21" s="43">
        <v>1001</v>
      </c>
      <c r="C21" s="33">
        <v>502472</v>
      </c>
      <c r="D21" s="156">
        <v>1001</v>
      </c>
      <c r="E21" s="21">
        <v>45679</v>
      </c>
      <c r="F21" s="38"/>
    </row>
    <row r="22" spans="1:18" x14ac:dyDescent="0.25">
      <c r="A22" s="33" t="s">
        <v>77</v>
      </c>
      <c r="B22" s="43">
        <v>354</v>
      </c>
      <c r="C22" s="155">
        <v>502473</v>
      </c>
      <c r="D22" s="156">
        <v>354</v>
      </c>
      <c r="E22" s="21">
        <v>45679</v>
      </c>
      <c r="F22" s="38"/>
    </row>
    <row r="23" spans="1:18" x14ac:dyDescent="0.25">
      <c r="A23" s="33" t="s">
        <v>78</v>
      </c>
      <c r="B23" s="43">
        <v>7293</v>
      </c>
      <c r="C23" s="155">
        <v>502474</v>
      </c>
      <c r="D23" s="156">
        <v>7293</v>
      </c>
      <c r="E23" s="21">
        <v>45679</v>
      </c>
      <c r="F23" s="38"/>
      <c r="J23" s="30"/>
      <c r="K23" s="30"/>
      <c r="O23" s="30"/>
      <c r="P23" s="30"/>
    </row>
    <row r="24" spans="1:18" x14ac:dyDescent="0.25">
      <c r="A24" s="33" t="s">
        <v>79</v>
      </c>
      <c r="B24" s="43">
        <v>298</v>
      </c>
      <c r="C24" s="155">
        <v>502475</v>
      </c>
      <c r="D24" s="156">
        <v>298</v>
      </c>
      <c r="E24" s="21">
        <v>45679</v>
      </c>
      <c r="F24" s="38"/>
      <c r="J24" s="30"/>
      <c r="K24" s="30"/>
      <c r="O24" s="30"/>
      <c r="P24" s="30"/>
    </row>
    <row r="25" spans="1:18" x14ac:dyDescent="0.25">
      <c r="A25" s="33" t="s">
        <v>80</v>
      </c>
      <c r="B25" s="43">
        <v>3374</v>
      </c>
      <c r="C25" s="155">
        <v>502476</v>
      </c>
      <c r="D25" s="156">
        <v>3374</v>
      </c>
      <c r="E25" s="21">
        <v>45679</v>
      </c>
      <c r="F25" s="38"/>
      <c r="J25" s="30"/>
      <c r="K25" s="30"/>
      <c r="O25" s="30"/>
      <c r="P25" s="30"/>
    </row>
    <row r="26" spans="1:18" x14ac:dyDescent="0.25">
      <c r="A26" s="33" t="s">
        <v>81</v>
      </c>
      <c r="B26" s="43">
        <v>3535</v>
      </c>
      <c r="C26" s="155">
        <v>502477</v>
      </c>
      <c r="D26" s="156">
        <v>3535</v>
      </c>
      <c r="E26" s="21">
        <v>45679</v>
      </c>
      <c r="F26" s="38"/>
      <c r="I26" s="46"/>
      <c r="J26" s="44"/>
      <c r="K26" s="44"/>
      <c r="N26" s="46"/>
      <c r="O26" s="44"/>
      <c r="P26" s="44"/>
    </row>
    <row r="27" spans="1:18" x14ac:dyDescent="0.25">
      <c r="A27" s="33" t="s">
        <v>82</v>
      </c>
      <c r="B27" s="43">
        <v>1076</v>
      </c>
      <c r="C27" s="155">
        <v>502478</v>
      </c>
      <c r="D27" s="156">
        <v>1076</v>
      </c>
      <c r="E27" s="21">
        <v>45679</v>
      </c>
      <c r="F27" s="38"/>
    </row>
    <row r="28" spans="1:18" x14ac:dyDescent="0.25">
      <c r="A28" s="33" t="s">
        <v>83</v>
      </c>
      <c r="B28" s="43">
        <v>2701</v>
      </c>
      <c r="C28" s="155">
        <v>502479</v>
      </c>
      <c r="D28" s="156">
        <v>2701</v>
      </c>
      <c r="E28" s="21">
        <v>45679</v>
      </c>
      <c r="F28" s="38"/>
    </row>
    <row r="29" spans="1:18" x14ac:dyDescent="0.25">
      <c r="A29" s="33" t="s">
        <v>84</v>
      </c>
      <c r="B29" s="43">
        <v>2780</v>
      </c>
      <c r="C29" s="155">
        <v>502480</v>
      </c>
      <c r="D29" s="156">
        <v>2780</v>
      </c>
      <c r="E29" s="21">
        <v>45679</v>
      </c>
      <c r="F29" s="38"/>
    </row>
    <row r="30" spans="1:18" x14ac:dyDescent="0.25">
      <c r="A30" s="33" t="s">
        <v>85</v>
      </c>
      <c r="B30" s="43">
        <v>1804</v>
      </c>
      <c r="C30" s="155">
        <v>502481</v>
      </c>
      <c r="D30" s="156">
        <v>1804</v>
      </c>
      <c r="E30" s="21">
        <v>45679</v>
      </c>
      <c r="F30" s="38"/>
    </row>
    <row r="31" spans="1:18" x14ac:dyDescent="0.25">
      <c r="A31" s="33" t="s">
        <v>86</v>
      </c>
      <c r="B31" s="43">
        <v>803</v>
      </c>
      <c r="C31" s="155">
        <v>502482</v>
      </c>
      <c r="D31" s="156">
        <v>803</v>
      </c>
      <c r="E31" s="21">
        <v>45679</v>
      </c>
      <c r="F31" s="38"/>
    </row>
    <row r="32" spans="1:18" x14ac:dyDescent="0.25">
      <c r="A32" s="33" t="s">
        <v>87</v>
      </c>
      <c r="B32" s="43">
        <v>732</v>
      </c>
      <c r="C32" s="155">
        <v>502483</v>
      </c>
      <c r="D32" s="156">
        <v>732</v>
      </c>
      <c r="E32" s="21">
        <v>45679</v>
      </c>
      <c r="F32" s="38"/>
    </row>
    <row r="33" spans="1:18" x14ac:dyDescent="0.25">
      <c r="A33" s="33" t="s">
        <v>88</v>
      </c>
      <c r="B33" s="43">
        <v>1617</v>
      </c>
      <c r="C33" s="155">
        <v>502484</v>
      </c>
      <c r="D33" s="156">
        <v>1617</v>
      </c>
      <c r="E33" s="21">
        <v>45679</v>
      </c>
      <c r="F33" s="38"/>
    </row>
    <row r="34" spans="1:18" x14ac:dyDescent="0.25">
      <c r="A34" s="33" t="s">
        <v>89</v>
      </c>
      <c r="B34" s="43">
        <v>6571</v>
      </c>
      <c r="C34" s="155">
        <v>502485</v>
      </c>
      <c r="D34" s="156">
        <v>6571</v>
      </c>
      <c r="E34" s="21">
        <v>45679</v>
      </c>
      <c r="F34" s="38"/>
    </row>
    <row r="35" spans="1:18" x14ac:dyDescent="0.25">
      <c r="A35" s="33" t="s">
        <v>90</v>
      </c>
      <c r="B35" s="43">
        <v>3611</v>
      </c>
      <c r="C35" s="155">
        <v>502486</v>
      </c>
      <c r="D35" s="156">
        <v>3611</v>
      </c>
      <c r="E35" s="21">
        <v>45679</v>
      </c>
      <c r="F35" s="38"/>
    </row>
    <row r="36" spans="1:18" x14ac:dyDescent="0.25">
      <c r="A36" s="33" t="s">
        <v>91</v>
      </c>
      <c r="B36" s="43">
        <v>4301</v>
      </c>
      <c r="C36" s="155">
        <v>502487</v>
      </c>
      <c r="D36" s="156">
        <v>4301</v>
      </c>
      <c r="E36" s="21">
        <v>45679</v>
      </c>
      <c r="F36" s="38"/>
    </row>
    <row r="37" spans="1:18" x14ac:dyDescent="0.25">
      <c r="A37" s="33" t="s">
        <v>92</v>
      </c>
      <c r="B37" s="43">
        <v>6574</v>
      </c>
      <c r="C37" s="155">
        <v>502488</v>
      </c>
      <c r="D37" s="156">
        <v>6574</v>
      </c>
      <c r="E37" s="21">
        <v>45679</v>
      </c>
      <c r="F37" s="38"/>
    </row>
    <row r="38" spans="1:18" x14ac:dyDescent="0.25">
      <c r="A38" s="33" t="s">
        <v>93</v>
      </c>
      <c r="B38" s="43">
        <v>4794</v>
      </c>
      <c r="C38" s="155">
        <v>502489</v>
      </c>
      <c r="D38" s="156">
        <v>4794</v>
      </c>
      <c r="E38" s="21">
        <v>45679</v>
      </c>
      <c r="F38" s="38"/>
    </row>
    <row r="39" spans="1:18" x14ac:dyDescent="0.25">
      <c r="A39" s="33" t="s">
        <v>94</v>
      </c>
      <c r="B39" s="43">
        <v>4016</v>
      </c>
      <c r="C39" s="155">
        <v>502490</v>
      </c>
      <c r="D39" s="156">
        <v>4016</v>
      </c>
      <c r="E39" s="21">
        <v>45679</v>
      </c>
      <c r="F39" s="38"/>
    </row>
    <row r="40" spans="1:18" x14ac:dyDescent="0.25">
      <c r="A40" s="33" t="s">
        <v>95</v>
      </c>
      <c r="B40" s="43">
        <v>4536</v>
      </c>
      <c r="C40" s="155">
        <v>502491</v>
      </c>
      <c r="D40" s="156">
        <v>4536</v>
      </c>
      <c r="E40" s="21">
        <v>45679</v>
      </c>
      <c r="F40" s="38"/>
    </row>
    <row r="41" spans="1:18" x14ac:dyDescent="0.25">
      <c r="A41" s="33" t="s">
        <v>96</v>
      </c>
      <c r="B41" s="43">
        <v>865</v>
      </c>
      <c r="C41" s="155">
        <v>502492</v>
      </c>
      <c r="D41" s="156">
        <v>865</v>
      </c>
      <c r="E41" s="21">
        <v>45679</v>
      </c>
      <c r="F41" s="38"/>
    </row>
    <row r="42" spans="1:18" x14ac:dyDescent="0.25">
      <c r="A42" s="33" t="s">
        <v>97</v>
      </c>
      <c r="B42" s="43">
        <v>1599</v>
      </c>
      <c r="C42" s="155">
        <v>502493</v>
      </c>
      <c r="D42" s="156">
        <v>1599</v>
      </c>
      <c r="E42" s="21">
        <v>45679</v>
      </c>
      <c r="F42" s="38"/>
    </row>
    <row r="43" spans="1:18" x14ac:dyDescent="0.25">
      <c r="A43" s="33" t="s">
        <v>98</v>
      </c>
      <c r="B43" s="43">
        <v>4968</v>
      </c>
      <c r="C43" s="155">
        <v>502494</v>
      </c>
      <c r="D43" s="156">
        <v>4968</v>
      </c>
      <c r="E43" s="21">
        <v>45679</v>
      </c>
      <c r="F43" s="38"/>
    </row>
    <row r="44" spans="1:18" x14ac:dyDescent="0.25">
      <c r="A44" s="33" t="s">
        <v>99</v>
      </c>
      <c r="B44" s="43">
        <v>14205</v>
      </c>
      <c r="C44" s="155">
        <v>502495</v>
      </c>
      <c r="D44" s="156">
        <v>14205</v>
      </c>
      <c r="E44" s="21">
        <v>45679</v>
      </c>
      <c r="F44" s="38"/>
    </row>
    <row r="45" spans="1:18" x14ac:dyDescent="0.25">
      <c r="A45" s="33" t="s">
        <v>17</v>
      </c>
      <c r="B45" s="43">
        <v>65742</v>
      </c>
      <c r="C45" s="33">
        <v>502457</v>
      </c>
      <c r="D45" s="156">
        <v>65742</v>
      </c>
      <c r="E45" s="21">
        <v>45678</v>
      </c>
      <c r="F45" s="38"/>
    </row>
    <row r="46" spans="1:18" s="32" customFormat="1" x14ac:dyDescent="0.25">
      <c r="A46" s="31" t="s">
        <v>30</v>
      </c>
      <c r="B46" s="46">
        <f t="shared" ref="B46" si="2">SUM(B21:B45)</f>
        <v>149150</v>
      </c>
      <c r="C46" s="45"/>
      <c r="D46" s="46">
        <f>SUM(D21:D45)</f>
        <v>149150</v>
      </c>
      <c r="E46" s="46"/>
      <c r="F46" s="46"/>
      <c r="G46" s="46"/>
      <c r="I46" s="46"/>
      <c r="L46" s="46"/>
      <c r="N46" s="46"/>
      <c r="Q46" s="46"/>
      <c r="R46" s="46"/>
    </row>
  </sheetData>
  <pageMargins left="0.7" right="0.7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A2" sqref="A2:D3"/>
    </sheetView>
  </sheetViews>
  <sheetFormatPr defaultColWidth="8.85546875" defaultRowHeight="15" x14ac:dyDescent="0.25"/>
  <cols>
    <col min="1" max="1" width="34.7109375" style="42" customWidth="1"/>
    <col min="2" max="2" width="13.140625" style="63" bestFit="1" customWidth="1"/>
    <col min="3" max="3" width="8.85546875" style="42"/>
    <col min="4" max="4" width="10.42578125" style="42" bestFit="1" customWidth="1"/>
    <col min="5" max="5" width="2.85546875" style="84" customWidth="1"/>
    <col min="6" max="6" width="38.42578125" style="42" customWidth="1"/>
    <col min="7" max="7" width="13.140625" style="63" bestFit="1" customWidth="1"/>
    <col min="8" max="8" width="9.42578125" style="42" bestFit="1" customWidth="1"/>
    <col min="9" max="9" width="11.7109375" style="42" bestFit="1" customWidth="1"/>
    <col min="10" max="10" width="2.85546875" style="84" customWidth="1"/>
    <col min="11" max="11" width="38.42578125" style="42" customWidth="1"/>
    <col min="12" max="12" width="13.140625" style="42" bestFit="1" customWidth="1"/>
    <col min="13" max="13" width="9.42578125" style="42" bestFit="1" customWidth="1"/>
    <col min="14" max="14" width="11.7109375" style="42" bestFit="1" customWidth="1"/>
    <col min="15" max="16384" width="8.85546875" style="42"/>
  </cols>
  <sheetData>
    <row r="1" spans="1:14" x14ac:dyDescent="0.25">
      <c r="A1" s="54" t="s">
        <v>57</v>
      </c>
      <c r="B1" s="54" t="s">
        <v>47</v>
      </c>
      <c r="C1" s="67" t="s">
        <v>55</v>
      </c>
      <c r="D1" s="31" t="s">
        <v>56</v>
      </c>
      <c r="F1" s="54" t="s">
        <v>109</v>
      </c>
      <c r="G1" s="49" t="s">
        <v>47</v>
      </c>
      <c r="H1" s="67" t="s">
        <v>55</v>
      </c>
      <c r="I1" s="31" t="s">
        <v>56</v>
      </c>
      <c r="K1" s="54" t="s">
        <v>75</v>
      </c>
      <c r="L1" s="54" t="s">
        <v>47</v>
      </c>
      <c r="M1" s="67" t="s">
        <v>55</v>
      </c>
      <c r="N1" s="31" t="s">
        <v>56</v>
      </c>
    </row>
    <row r="2" spans="1:14" ht="16.5" x14ac:dyDescent="0.3">
      <c r="A2" s="145"/>
      <c r="D2" s="29"/>
      <c r="F2" s="140"/>
      <c r="G2" s="122"/>
      <c r="H2" s="68"/>
      <c r="I2" s="29"/>
      <c r="L2" s="61"/>
      <c r="N2" s="29"/>
    </row>
    <row r="3" spans="1:14" ht="16.5" x14ac:dyDescent="0.3">
      <c r="D3" s="29"/>
      <c r="F3" s="140"/>
      <c r="G3" s="122"/>
      <c r="H3" s="68"/>
      <c r="I3" s="29"/>
      <c r="L3" s="61"/>
      <c r="M3" s="68"/>
      <c r="N3" s="29"/>
    </row>
    <row r="4" spans="1:14" x14ac:dyDescent="0.25">
      <c r="F4" s="121"/>
      <c r="G4" s="122"/>
      <c r="H4" s="68"/>
      <c r="I4" s="29"/>
      <c r="L4" s="61"/>
      <c r="M4" s="68"/>
      <c r="N4" s="29"/>
    </row>
    <row r="5" spans="1:14" x14ac:dyDescent="0.25">
      <c r="H5" s="68"/>
      <c r="I5" s="29"/>
      <c r="L5" s="61"/>
      <c r="M5" s="68"/>
      <c r="N5" s="29"/>
    </row>
    <row r="6" spans="1:14" x14ac:dyDescent="0.25">
      <c r="H6" s="68"/>
      <c r="I6" s="29"/>
      <c r="L6" s="61"/>
      <c r="M6" s="68"/>
      <c r="N6" s="29"/>
    </row>
    <row r="7" spans="1:14" x14ac:dyDescent="0.25">
      <c r="H7" s="68"/>
      <c r="I7" s="29"/>
      <c r="L7" s="61"/>
      <c r="M7" s="68"/>
      <c r="N7" s="29"/>
    </row>
    <row r="8" spans="1:14" x14ac:dyDescent="0.25">
      <c r="I8" s="29"/>
    </row>
    <row r="9" spans="1:14" x14ac:dyDescent="0.25">
      <c r="I9" s="29"/>
    </row>
    <row r="10" spans="1:14" x14ac:dyDescent="0.25">
      <c r="I10" s="29"/>
    </row>
    <row r="11" spans="1:14" x14ac:dyDescent="0.25">
      <c r="I11" s="29"/>
    </row>
    <row r="15" spans="1:14" x14ac:dyDescent="0.25">
      <c r="B15" s="63">
        <f>SUM(B2:B14)</f>
        <v>0</v>
      </c>
      <c r="G15" s="63">
        <f>SUM(G2:G14)</f>
        <v>0</v>
      </c>
      <c r="L15" s="61">
        <f>SUM(L2:L14)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2" sqref="B2:B3"/>
    </sheetView>
  </sheetViews>
  <sheetFormatPr defaultColWidth="8.7109375" defaultRowHeight="15" x14ac:dyDescent="0.25"/>
  <cols>
    <col min="1" max="1" width="26.85546875" style="33" bestFit="1" customWidth="1"/>
    <col min="2" max="2" width="11.5703125" style="33" bestFit="1" customWidth="1"/>
    <col min="3" max="3" width="10.85546875" style="33" bestFit="1" customWidth="1"/>
    <col min="4" max="4" width="14.5703125" style="33" bestFit="1" customWidth="1"/>
    <col min="5" max="5" width="29.85546875" style="33" bestFit="1" customWidth="1"/>
    <col min="6" max="6" width="28.85546875" style="33" customWidth="1"/>
    <col min="7" max="7" width="11.85546875" style="33" customWidth="1"/>
    <col min="8" max="8" width="8.7109375" style="33"/>
    <col min="9" max="9" width="11.42578125" style="33" customWidth="1"/>
    <col min="10" max="10" width="17" style="33" bestFit="1" customWidth="1"/>
    <col min="11" max="11" width="18.28515625" style="33" customWidth="1"/>
    <col min="12" max="16384" width="8.7109375" style="33"/>
  </cols>
  <sheetData>
    <row r="1" spans="1:11" s="32" customFormat="1" x14ac:dyDescent="0.25">
      <c r="A1" s="32" t="s">
        <v>49</v>
      </c>
      <c r="B1" s="44" t="s">
        <v>47</v>
      </c>
      <c r="C1" s="32" t="s">
        <v>48</v>
      </c>
      <c r="D1" s="32" t="s">
        <v>50</v>
      </c>
      <c r="E1" s="32" t="s">
        <v>51</v>
      </c>
      <c r="F1" s="32" t="s">
        <v>74</v>
      </c>
      <c r="I1" s="149" t="s">
        <v>100</v>
      </c>
      <c r="J1" s="150"/>
      <c r="K1" s="151"/>
    </row>
    <row r="2" spans="1:11" x14ac:dyDescent="0.25">
      <c r="A2" s="33" t="s">
        <v>116</v>
      </c>
      <c r="B2" s="157">
        <v>200</v>
      </c>
      <c r="C2" s="21">
        <v>45653</v>
      </c>
      <c r="D2" s="21">
        <v>45663</v>
      </c>
      <c r="E2" s="33" t="s">
        <v>117</v>
      </c>
      <c r="F2" s="33" t="s">
        <v>129</v>
      </c>
      <c r="I2" s="152"/>
      <c r="J2" s="153"/>
      <c r="K2" s="154"/>
    </row>
    <row r="3" spans="1:11" x14ac:dyDescent="0.25">
      <c r="A3" s="33" t="s">
        <v>128</v>
      </c>
      <c r="B3" s="157">
        <v>40</v>
      </c>
      <c r="C3" s="21">
        <v>45294</v>
      </c>
      <c r="D3" s="21">
        <v>45660</v>
      </c>
      <c r="F3" s="33" t="s">
        <v>130</v>
      </c>
      <c r="I3" s="90" t="s">
        <v>101</v>
      </c>
      <c r="J3" s="91">
        <f>J12-K12</f>
        <v>2087.8500000000004</v>
      </c>
      <c r="K3" s="92"/>
    </row>
    <row r="4" spans="1:11" x14ac:dyDescent="0.25">
      <c r="B4" s="30"/>
      <c r="C4" s="21"/>
      <c r="D4" s="21"/>
      <c r="I4" s="93" t="s">
        <v>48</v>
      </c>
      <c r="J4" s="94" t="s">
        <v>102</v>
      </c>
      <c r="K4" s="95" t="s">
        <v>103</v>
      </c>
    </row>
    <row r="5" spans="1:11" x14ac:dyDescent="0.25">
      <c r="B5" s="30"/>
      <c r="C5" s="21"/>
      <c r="D5" s="21"/>
      <c r="I5" s="96">
        <v>43434</v>
      </c>
      <c r="J5" s="97">
        <v>6800</v>
      </c>
      <c r="K5" s="92"/>
    </row>
    <row r="6" spans="1:11" x14ac:dyDescent="0.25">
      <c r="B6" s="30"/>
      <c r="C6" s="21"/>
      <c r="D6" s="21"/>
      <c r="I6" s="96">
        <v>43473</v>
      </c>
      <c r="J6" s="97">
        <v>400</v>
      </c>
      <c r="K6" s="92"/>
    </row>
    <row r="7" spans="1:11" x14ac:dyDescent="0.25">
      <c r="I7" s="96">
        <v>43888</v>
      </c>
      <c r="J7" s="97"/>
      <c r="K7" s="92">
        <v>843.24</v>
      </c>
    </row>
    <row r="8" spans="1:11" x14ac:dyDescent="0.25">
      <c r="B8" s="30"/>
      <c r="C8" s="21"/>
      <c r="D8" s="21"/>
      <c r="I8" s="96">
        <v>44232</v>
      </c>
      <c r="J8" s="97"/>
      <c r="K8" s="92">
        <v>3417.54</v>
      </c>
    </row>
    <row r="9" spans="1:11" x14ac:dyDescent="0.25">
      <c r="B9" s="30"/>
      <c r="C9" s="21"/>
      <c r="D9" s="21"/>
      <c r="I9" s="96">
        <v>44550</v>
      </c>
      <c r="J9" s="97"/>
      <c r="K9" s="92">
        <v>851.37</v>
      </c>
    </row>
    <row r="10" spans="1:11" x14ac:dyDescent="0.25">
      <c r="B10" s="30"/>
      <c r="C10" s="21"/>
      <c r="D10" s="21"/>
      <c r="I10" s="96"/>
      <c r="J10" s="97"/>
      <c r="K10" s="92"/>
    </row>
    <row r="11" spans="1:11" x14ac:dyDescent="0.25">
      <c r="B11" s="30"/>
      <c r="C11" s="21"/>
      <c r="D11" s="21"/>
      <c r="I11" s="98"/>
      <c r="J11" s="97"/>
      <c r="K11" s="92"/>
    </row>
    <row r="12" spans="1:11" ht="15.75" thickBot="1" x14ac:dyDescent="0.3">
      <c r="B12" s="30"/>
      <c r="C12" s="21"/>
      <c r="D12" s="21"/>
      <c r="I12" s="99"/>
      <c r="J12" s="100">
        <f>SUM(J5:J11)</f>
        <v>7200</v>
      </c>
      <c r="K12" s="101">
        <f>SUM(K5:K11)</f>
        <v>5112.1499999999996</v>
      </c>
    </row>
    <row r="13" spans="1:11" x14ac:dyDescent="0.25">
      <c r="B13" s="30"/>
    </row>
    <row r="14" spans="1:11" x14ac:dyDescent="0.25">
      <c r="A14" s="80" t="s">
        <v>30</v>
      </c>
      <c r="B14" s="30">
        <f>SUMIF(D2:D13,"&lt;&gt;",B2:B13)</f>
        <v>240</v>
      </c>
    </row>
    <row r="15" spans="1:11" x14ac:dyDescent="0.25">
      <c r="B15" s="30"/>
    </row>
  </sheetData>
  <mergeCells count="1">
    <mergeCell ref="I1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2025 budget</vt:lpstr>
      <vt:lpstr>Content Credit</vt:lpstr>
      <vt:lpstr>Expense detail</vt:lpstr>
      <vt:lpstr>Income detail</vt:lpstr>
      <vt:lpstr>Other income detail</vt:lpstr>
      <vt:lpstr>Donations detail</vt:lpstr>
      <vt:lpstr>'Income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smorrill</dc:creator>
  <cp:lastModifiedBy>Lisa Marten</cp:lastModifiedBy>
  <cp:lastPrinted>2018-01-23T20:18:49Z</cp:lastPrinted>
  <dcterms:created xsi:type="dcterms:W3CDTF">2007-05-31T16:25:10Z</dcterms:created>
  <dcterms:modified xsi:type="dcterms:W3CDTF">2025-02-04T20:44:23Z</dcterms:modified>
</cp:coreProperties>
</file>